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010" tabRatio="690" activeTab="2"/>
  </bookViews>
  <sheets>
    <sheet name="G Row" sheetId="2" r:id="rId1"/>
    <sheet name="D Row" sheetId="4" r:id="rId2"/>
    <sheet name="G Row Measurements" sheetId="3" r:id="rId3"/>
    <sheet name="D Row Measurements" sheetId="5" r:id="rId4"/>
    <sheet name="Note Lookup" sheetId="1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5" l="1"/>
  <c r="C31" i="5"/>
  <c r="B32" i="5"/>
  <c r="C32" i="5"/>
  <c r="B33" i="5"/>
  <c r="C33" i="5"/>
  <c r="B34" i="5"/>
  <c r="C34" i="5"/>
  <c r="B35" i="5"/>
  <c r="C35" i="5"/>
  <c r="B37" i="5"/>
  <c r="C37" i="5"/>
  <c r="B38" i="5"/>
  <c r="C38" i="5"/>
  <c r="B39" i="5"/>
  <c r="C39" i="5"/>
  <c r="B40" i="5"/>
  <c r="C40" i="5"/>
  <c r="B41" i="5"/>
  <c r="C41" i="5"/>
  <c r="B44" i="5"/>
  <c r="C44" i="5"/>
  <c r="B45" i="5"/>
  <c r="C45" i="5"/>
  <c r="B46" i="5"/>
  <c r="C46" i="5"/>
  <c r="B47" i="5"/>
  <c r="C47" i="5"/>
  <c r="B48" i="5"/>
  <c r="C48" i="5"/>
  <c r="B50" i="5"/>
  <c r="C50" i="5"/>
  <c r="B51" i="5"/>
  <c r="C51" i="5"/>
  <c r="B52" i="5"/>
  <c r="C52" i="5"/>
  <c r="B53" i="5"/>
  <c r="C53" i="5"/>
  <c r="B54" i="5"/>
  <c r="C54" i="5"/>
  <c r="A54" i="5"/>
  <c r="A48" i="5"/>
  <c r="A50" i="5"/>
  <c r="A51" i="5"/>
  <c r="A52" i="5"/>
  <c r="A53" i="5"/>
  <c r="A31" i="5"/>
  <c r="A32" i="5"/>
  <c r="A33" i="5"/>
  <c r="A34" i="5"/>
  <c r="A35" i="5"/>
  <c r="A37" i="5"/>
  <c r="A38" i="5"/>
  <c r="A39" i="5"/>
  <c r="A40" i="5"/>
  <c r="A41" i="5"/>
  <c r="A43" i="5"/>
  <c r="A44" i="5"/>
  <c r="A45" i="5"/>
  <c r="A46" i="5"/>
  <c r="A47" i="5"/>
  <c r="A30" i="5"/>
  <c r="C29" i="5"/>
  <c r="B29" i="5"/>
  <c r="A29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5" i="5"/>
  <c r="B29" i="3"/>
  <c r="C29" i="3"/>
  <c r="B31" i="3"/>
  <c r="B32" i="3"/>
  <c r="B33" i="3"/>
  <c r="B34" i="3"/>
  <c r="B35" i="3"/>
  <c r="B37" i="3"/>
  <c r="B38" i="3"/>
  <c r="B39" i="3"/>
  <c r="B40" i="3"/>
  <c r="B41" i="3"/>
  <c r="B44" i="3"/>
  <c r="B45" i="3"/>
  <c r="B46" i="3"/>
  <c r="B47" i="3"/>
  <c r="B48" i="3"/>
  <c r="B50" i="3"/>
  <c r="B51" i="3"/>
  <c r="B52" i="3"/>
  <c r="B53" i="3"/>
  <c r="B54" i="3"/>
  <c r="A52" i="3"/>
  <c r="A53" i="3"/>
  <c r="A54" i="3"/>
  <c r="A43" i="3"/>
  <c r="A44" i="3"/>
  <c r="A45" i="3"/>
  <c r="A46" i="3"/>
  <c r="A47" i="3"/>
  <c r="A48" i="3"/>
  <c r="A50" i="3"/>
  <c r="A51" i="3"/>
  <c r="A30" i="3"/>
  <c r="A31" i="3"/>
  <c r="A32" i="3"/>
  <c r="A33" i="3"/>
  <c r="A34" i="3"/>
  <c r="A35" i="3"/>
  <c r="A37" i="3"/>
  <c r="A38" i="3"/>
  <c r="A39" i="3"/>
  <c r="A40" i="3"/>
  <c r="A41" i="3"/>
  <c r="A29" i="3"/>
  <c r="D54" i="4"/>
  <c r="C54" i="4"/>
  <c r="D53" i="4"/>
  <c r="C53" i="4"/>
  <c r="D52" i="4"/>
  <c r="C52" i="4"/>
  <c r="D51" i="4"/>
  <c r="C51" i="4"/>
  <c r="D50" i="4"/>
  <c r="C50" i="4"/>
  <c r="D48" i="4"/>
  <c r="C48" i="4"/>
  <c r="D47" i="4"/>
  <c r="C47" i="4"/>
  <c r="D46" i="4"/>
  <c r="C46" i="4"/>
  <c r="D45" i="4"/>
  <c r="C45" i="4"/>
  <c r="D44" i="4"/>
  <c r="C44" i="4"/>
  <c r="D41" i="4"/>
  <c r="C41" i="4"/>
  <c r="D40" i="4"/>
  <c r="C40" i="4"/>
  <c r="D39" i="4"/>
  <c r="C39" i="4"/>
  <c r="D38" i="4"/>
  <c r="C38" i="4"/>
  <c r="D37" i="4"/>
  <c r="C37" i="4"/>
  <c r="D35" i="4"/>
  <c r="C35" i="4"/>
  <c r="D34" i="4"/>
  <c r="C34" i="4"/>
  <c r="D33" i="4"/>
  <c r="C33" i="4"/>
  <c r="D32" i="4"/>
  <c r="C32" i="4"/>
  <c r="D31" i="4"/>
  <c r="C31" i="4"/>
  <c r="D54" i="2"/>
  <c r="C54" i="2"/>
  <c r="C54" i="3" s="1"/>
  <c r="D53" i="2"/>
  <c r="C53" i="2"/>
  <c r="C53" i="3" s="1"/>
  <c r="D52" i="2"/>
  <c r="C52" i="2"/>
  <c r="C52" i="3" s="1"/>
  <c r="D51" i="2"/>
  <c r="C51" i="2"/>
  <c r="C51" i="3" s="1"/>
  <c r="D50" i="2"/>
  <c r="C50" i="2"/>
  <c r="C50" i="3" s="1"/>
  <c r="C32" i="2"/>
  <c r="C32" i="3" s="1"/>
  <c r="D32" i="2"/>
  <c r="C33" i="2"/>
  <c r="C33" i="3" s="1"/>
  <c r="D33" i="2"/>
  <c r="C34" i="2"/>
  <c r="C34" i="3" s="1"/>
  <c r="D34" i="2"/>
  <c r="C35" i="2"/>
  <c r="C35" i="3" s="1"/>
  <c r="D35" i="2"/>
  <c r="C37" i="2"/>
  <c r="C37" i="3" s="1"/>
  <c r="D37" i="2"/>
  <c r="C38" i="2"/>
  <c r="C38" i="3" s="1"/>
  <c r="D38" i="2"/>
  <c r="C39" i="2"/>
  <c r="C39" i="3" s="1"/>
  <c r="D39" i="2"/>
  <c r="C40" i="2"/>
  <c r="C40" i="3" s="1"/>
  <c r="D40" i="2"/>
  <c r="C41" i="2"/>
  <c r="C41" i="3" s="1"/>
  <c r="D41" i="2"/>
  <c r="C44" i="2"/>
  <c r="C44" i="3" s="1"/>
  <c r="D44" i="2"/>
  <c r="C45" i="2"/>
  <c r="C45" i="3" s="1"/>
  <c r="D45" i="2"/>
  <c r="C46" i="2"/>
  <c r="C46" i="3" s="1"/>
  <c r="D46" i="2"/>
  <c r="C47" i="2"/>
  <c r="C47" i="3" s="1"/>
  <c r="D47" i="2"/>
  <c r="C48" i="2"/>
  <c r="C48" i="3" s="1"/>
  <c r="D48" i="2"/>
  <c r="L26" i="5"/>
  <c r="H26" i="5"/>
  <c r="L25" i="5"/>
  <c r="H25" i="5"/>
  <c r="L24" i="5"/>
  <c r="H24" i="5"/>
  <c r="L23" i="5"/>
  <c r="H23" i="5"/>
  <c r="L22" i="5"/>
  <c r="H22" i="5"/>
  <c r="L21" i="5"/>
  <c r="H21" i="5"/>
  <c r="L20" i="5"/>
  <c r="H20" i="5"/>
  <c r="L19" i="5"/>
  <c r="H19" i="5"/>
  <c r="L18" i="5"/>
  <c r="H18" i="5"/>
  <c r="L17" i="5"/>
  <c r="H17" i="5"/>
  <c r="L16" i="5"/>
  <c r="H16" i="5"/>
  <c r="L15" i="5"/>
  <c r="H15" i="5"/>
  <c r="L14" i="5"/>
  <c r="H14" i="5"/>
  <c r="L13" i="5"/>
  <c r="H13" i="5"/>
  <c r="L12" i="5"/>
  <c r="H12" i="5"/>
  <c r="L11" i="5"/>
  <c r="H11" i="5"/>
  <c r="L10" i="5"/>
  <c r="H10" i="5"/>
  <c r="L9" i="5"/>
  <c r="H9" i="5"/>
  <c r="L8" i="5"/>
  <c r="H8" i="5"/>
  <c r="L7" i="5"/>
  <c r="H7" i="5"/>
  <c r="L6" i="5"/>
  <c r="H6" i="5"/>
  <c r="L5" i="5"/>
  <c r="H5" i="5"/>
  <c r="C4" i="5"/>
  <c r="B4" i="5"/>
  <c r="D26" i="4"/>
  <c r="F26" i="4" s="1"/>
  <c r="H26" i="4" s="1"/>
  <c r="C26" i="4"/>
  <c r="C26" i="5" s="1"/>
  <c r="D25" i="4"/>
  <c r="F25" i="4" s="1"/>
  <c r="H25" i="4" s="1"/>
  <c r="C25" i="4"/>
  <c r="D24" i="4"/>
  <c r="G24" i="4" s="1"/>
  <c r="I24" i="4" s="1"/>
  <c r="C24" i="4"/>
  <c r="D23" i="4"/>
  <c r="L23" i="4" s="1"/>
  <c r="C23" i="4"/>
  <c r="D22" i="4"/>
  <c r="F22" i="4" s="1"/>
  <c r="H22" i="4" s="1"/>
  <c r="C22" i="4"/>
  <c r="D21" i="4"/>
  <c r="F21" i="4" s="1"/>
  <c r="H21" i="4" s="1"/>
  <c r="C21" i="4"/>
  <c r="D20" i="4"/>
  <c r="G20" i="4" s="1"/>
  <c r="I20" i="4" s="1"/>
  <c r="C20" i="4"/>
  <c r="D19" i="4"/>
  <c r="L19" i="4" s="1"/>
  <c r="C19" i="4"/>
  <c r="D18" i="4"/>
  <c r="F18" i="4" s="1"/>
  <c r="H18" i="4" s="1"/>
  <c r="C18" i="4"/>
  <c r="D17" i="4"/>
  <c r="L17" i="4" s="1"/>
  <c r="C17" i="4"/>
  <c r="D16" i="4"/>
  <c r="L16" i="4" s="1"/>
  <c r="C16" i="4"/>
  <c r="D15" i="4"/>
  <c r="L15" i="4" s="1"/>
  <c r="C15" i="4"/>
  <c r="D14" i="4"/>
  <c r="F14" i="4" s="1"/>
  <c r="H14" i="4" s="1"/>
  <c r="C14" i="4"/>
  <c r="D13" i="4"/>
  <c r="G13" i="4" s="1"/>
  <c r="I13" i="4" s="1"/>
  <c r="C13" i="4"/>
  <c r="D12" i="4"/>
  <c r="F12" i="4" s="1"/>
  <c r="H12" i="4" s="1"/>
  <c r="C12" i="4"/>
  <c r="D11" i="4"/>
  <c r="G11" i="4" s="1"/>
  <c r="I11" i="4" s="1"/>
  <c r="C11" i="4"/>
  <c r="L10" i="4"/>
  <c r="G10" i="4"/>
  <c r="I10" i="4" s="1"/>
  <c r="D10" i="4"/>
  <c r="F10" i="4" s="1"/>
  <c r="H10" i="4" s="1"/>
  <c r="C10" i="4"/>
  <c r="D9" i="4"/>
  <c r="G9" i="4" s="1"/>
  <c r="I9" i="4" s="1"/>
  <c r="C9" i="4"/>
  <c r="D8" i="4"/>
  <c r="L8" i="4" s="1"/>
  <c r="C8" i="4"/>
  <c r="D7" i="4"/>
  <c r="L7" i="4" s="1"/>
  <c r="C7" i="4"/>
  <c r="D6" i="4"/>
  <c r="L6" i="4" s="1"/>
  <c r="C6" i="4"/>
  <c r="D5" i="4"/>
  <c r="G5" i="4" s="1"/>
  <c r="I5" i="4" s="1"/>
  <c r="C5" i="4"/>
  <c r="N23" i="5" l="1"/>
  <c r="N20" i="5"/>
  <c r="N19" i="5"/>
  <c r="N14" i="5"/>
  <c r="N11" i="5"/>
  <c r="N10" i="5"/>
  <c r="N7" i="5"/>
  <c r="N24" i="5"/>
  <c r="N22" i="5"/>
  <c r="N21" i="5"/>
  <c r="N18" i="5"/>
  <c r="N17" i="5"/>
  <c r="N16" i="5"/>
  <c r="N15" i="5"/>
  <c r="N13" i="5"/>
  <c r="N12" i="5"/>
  <c r="N9" i="5"/>
  <c r="N8" i="5"/>
  <c r="N6" i="5"/>
  <c r="N5" i="5"/>
  <c r="G25" i="4"/>
  <c r="I25" i="4" s="1"/>
  <c r="L25" i="4"/>
  <c r="F24" i="4"/>
  <c r="H24" i="4" s="1"/>
  <c r="L24" i="4"/>
  <c r="G22" i="4"/>
  <c r="I22" i="4" s="1"/>
  <c r="L22" i="4"/>
  <c r="L21" i="4"/>
  <c r="L20" i="4"/>
  <c r="F19" i="4"/>
  <c r="H19" i="4" s="1"/>
  <c r="G19" i="4"/>
  <c r="I19" i="4" s="1"/>
  <c r="G18" i="4"/>
  <c r="I18" i="4" s="1"/>
  <c r="L18" i="4"/>
  <c r="F17" i="4"/>
  <c r="H17" i="4" s="1"/>
  <c r="G17" i="4"/>
  <c r="I17" i="4" s="1"/>
  <c r="G14" i="4"/>
  <c r="I14" i="4" s="1"/>
  <c r="L14" i="4"/>
  <c r="L13" i="4"/>
  <c r="L12" i="4"/>
  <c r="L9" i="4"/>
  <c r="F9" i="4"/>
  <c r="H9" i="4" s="1"/>
  <c r="F6" i="4"/>
  <c r="H6" i="4" s="1"/>
  <c r="G6" i="4"/>
  <c r="I6" i="4" s="1"/>
  <c r="L5" i="4"/>
  <c r="G26" i="4"/>
  <c r="I26" i="4" s="1"/>
  <c r="F8" i="4"/>
  <c r="H8" i="4" s="1"/>
  <c r="F16" i="4"/>
  <c r="H16" i="4" s="1"/>
  <c r="F7" i="4"/>
  <c r="H7" i="4" s="1"/>
  <c r="G8" i="4"/>
  <c r="I8" i="4" s="1"/>
  <c r="L11" i="4"/>
  <c r="F15" i="4"/>
  <c r="H15" i="4" s="1"/>
  <c r="G16" i="4"/>
  <c r="I16" i="4" s="1"/>
  <c r="F23" i="4"/>
  <c r="H23" i="4" s="1"/>
  <c r="G15" i="4"/>
  <c r="I15" i="4" s="1"/>
  <c r="G23" i="4"/>
  <c r="I23" i="4" s="1"/>
  <c r="L26" i="4"/>
  <c r="F20" i="4"/>
  <c r="H20" i="4" s="1"/>
  <c r="G21" i="4"/>
  <c r="I21" i="4" s="1"/>
  <c r="F11" i="4"/>
  <c r="H11" i="4" s="1"/>
  <c r="G12" i="4"/>
  <c r="I12" i="4" s="1"/>
  <c r="G7" i="4"/>
  <c r="I7" i="4" s="1"/>
  <c r="F5" i="4"/>
  <c r="H5" i="4" s="1"/>
  <c r="F13" i="4"/>
  <c r="H13" i="4" s="1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5" i="3"/>
  <c r="H6" i="3"/>
  <c r="N6" i="3" s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N20" i="3" s="1"/>
  <c r="H21" i="3"/>
  <c r="H22" i="3"/>
  <c r="H23" i="3"/>
  <c r="H24" i="3"/>
  <c r="H5" i="3"/>
  <c r="N12" i="3"/>
  <c r="B4" i="3"/>
  <c r="C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C5" i="2"/>
  <c r="D5" i="2"/>
  <c r="L5" i="2" s="1"/>
  <c r="C6" i="2"/>
  <c r="D6" i="2"/>
  <c r="L6" i="2" s="1"/>
  <c r="C7" i="2"/>
  <c r="C7" i="3" s="1"/>
  <c r="D7" i="2"/>
  <c r="L7" i="2" s="1"/>
  <c r="C8" i="2"/>
  <c r="D8" i="2"/>
  <c r="L8" i="2" s="1"/>
  <c r="D31" i="2"/>
  <c r="C31" i="2"/>
  <c r="C31" i="3" s="1"/>
  <c r="D10" i="2"/>
  <c r="L10" i="2" s="1"/>
  <c r="D11" i="2"/>
  <c r="L11" i="2" s="1"/>
  <c r="D12" i="2"/>
  <c r="F12" i="2" s="1"/>
  <c r="H12" i="2" s="1"/>
  <c r="D13" i="2"/>
  <c r="F13" i="2" s="1"/>
  <c r="H13" i="2" s="1"/>
  <c r="D14" i="2"/>
  <c r="F14" i="2" s="1"/>
  <c r="H14" i="2" s="1"/>
  <c r="D15" i="2"/>
  <c r="L15" i="2" s="1"/>
  <c r="D16" i="2"/>
  <c r="L16" i="2" s="1"/>
  <c r="D17" i="2"/>
  <c r="F17" i="2" s="1"/>
  <c r="H17" i="2" s="1"/>
  <c r="D18" i="2"/>
  <c r="F18" i="2" s="1"/>
  <c r="H18" i="2" s="1"/>
  <c r="D19" i="2"/>
  <c r="F19" i="2" s="1"/>
  <c r="H19" i="2" s="1"/>
  <c r="D20" i="2"/>
  <c r="F20" i="2" s="1"/>
  <c r="H20" i="2" s="1"/>
  <c r="D21" i="2"/>
  <c r="F21" i="2" s="1"/>
  <c r="H21" i="2" s="1"/>
  <c r="D22" i="2"/>
  <c r="F22" i="2" s="1"/>
  <c r="H22" i="2" s="1"/>
  <c r="D23" i="2"/>
  <c r="F23" i="2" s="1"/>
  <c r="H23" i="2" s="1"/>
  <c r="D24" i="2"/>
  <c r="F24" i="2" s="1"/>
  <c r="H24" i="2" s="1"/>
  <c r="N21" i="3" l="1"/>
  <c r="N9" i="3"/>
  <c r="N22" i="3"/>
  <c r="N24" i="3"/>
  <c r="N18" i="3"/>
  <c r="N17" i="3"/>
  <c r="N14" i="3"/>
  <c r="N13" i="3"/>
  <c r="N8" i="3"/>
  <c r="C8" i="3"/>
  <c r="C6" i="3"/>
  <c r="C5" i="3"/>
  <c r="N23" i="3"/>
  <c r="N19" i="3"/>
  <c r="N16" i="3"/>
  <c r="N15" i="3"/>
  <c r="N11" i="3"/>
  <c r="N10" i="3"/>
  <c r="N7" i="3"/>
  <c r="N5" i="3"/>
  <c r="G14" i="2"/>
  <c r="I14" i="2" s="1"/>
  <c r="F15" i="2"/>
  <c r="H15" i="2" s="1"/>
  <c r="G22" i="2"/>
  <c r="I22" i="2" s="1"/>
  <c r="G16" i="2"/>
  <c r="I16" i="2" s="1"/>
  <c r="L22" i="2"/>
  <c r="G15" i="2"/>
  <c r="I15" i="2" s="1"/>
  <c r="G7" i="2"/>
  <c r="I7" i="2" s="1"/>
  <c r="L20" i="2"/>
  <c r="L12" i="2"/>
  <c r="F16" i="2"/>
  <c r="H16" i="2" s="1"/>
  <c r="L19" i="2"/>
  <c r="F7" i="2"/>
  <c r="H7" i="2" s="1"/>
  <c r="L18" i="2"/>
  <c r="G6" i="2"/>
  <c r="I6" i="2" s="1"/>
  <c r="G12" i="2"/>
  <c r="I12" i="2" s="1"/>
  <c r="F6" i="2"/>
  <c r="H6" i="2" s="1"/>
  <c r="G20" i="2"/>
  <c r="I20" i="2" s="1"/>
  <c r="L23" i="2"/>
  <c r="L14" i="2"/>
  <c r="G8" i="2"/>
  <c r="I8" i="2" s="1"/>
  <c r="G5" i="2"/>
  <c r="I5" i="2" s="1"/>
  <c r="L17" i="2"/>
  <c r="L13" i="2"/>
  <c r="F8" i="2"/>
  <c r="H8" i="2" s="1"/>
  <c r="F5" i="2"/>
  <c r="H5" i="2" s="1"/>
  <c r="L24" i="2"/>
  <c r="G24" i="2"/>
  <c r="I24" i="2" s="1"/>
  <c r="G23" i="2"/>
  <c r="I23" i="2" s="1"/>
  <c r="L21" i="2"/>
  <c r="G19" i="2"/>
  <c r="I19" i="2" s="1"/>
  <c r="G11" i="2"/>
  <c r="I11" i="2" s="1"/>
  <c r="G10" i="2"/>
  <c r="I10" i="2" s="1"/>
  <c r="F10" i="2"/>
  <c r="H10" i="2" s="1"/>
  <c r="G18" i="2"/>
  <c r="I18" i="2" s="1"/>
  <c r="G21" i="2"/>
  <c r="I21" i="2" s="1"/>
  <c r="G17" i="2"/>
  <c r="I17" i="2" s="1"/>
  <c r="G13" i="2"/>
  <c r="I13" i="2" s="1"/>
  <c r="F11" i="2"/>
  <c r="H11" i="2" s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D9" i="2"/>
  <c r="L9" i="2" s="1"/>
  <c r="C10" i="2"/>
  <c r="C9" i="2"/>
  <c r="C13" i="3" l="1"/>
  <c r="C20" i="3"/>
  <c r="C19" i="3"/>
  <c r="C11" i="3"/>
  <c r="C10" i="3"/>
  <c r="C18" i="3"/>
  <c r="C23" i="3"/>
  <c r="C14" i="3"/>
  <c r="C21" i="3"/>
  <c r="C15" i="3"/>
  <c r="C22" i="3"/>
  <c r="C12" i="3"/>
  <c r="C9" i="3"/>
  <c r="C17" i="3"/>
  <c r="C24" i="3"/>
  <c r="C16" i="3"/>
  <c r="F9" i="2"/>
  <c r="H9" i="2" s="1"/>
  <c r="G9" i="2"/>
  <c r="I9" i="2" s="1"/>
</calcChain>
</file>

<file path=xl/sharedStrings.xml><?xml version="1.0" encoding="utf-8"?>
<sst xmlns="http://schemas.openxmlformats.org/spreadsheetml/2006/main" count="290" uniqueCount="163">
  <si>
    <r>
      <t>B</t>
    </r>
    <r>
      <rPr>
        <vertAlign val="subscript"/>
        <sz val="11"/>
        <color theme="1"/>
        <rFont val="Calibri"/>
        <family val="2"/>
        <scheme val="minor"/>
      </rPr>
      <t>7</t>
    </r>
  </si>
  <si>
    <r>
      <t>A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/B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7</t>
    </r>
  </si>
  <si>
    <r>
      <t>A</t>
    </r>
    <r>
      <rPr>
        <vertAlign val="subscript"/>
        <sz val="11"/>
        <color theme="1"/>
        <rFont val="Calibri"/>
        <family val="2"/>
        <scheme val="minor"/>
      </rPr>
      <t>7</t>
    </r>
  </si>
  <si>
    <r>
      <t>G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/A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7</t>
    </r>
  </si>
  <si>
    <r>
      <t>G</t>
    </r>
    <r>
      <rPr>
        <vertAlign val="subscript"/>
        <sz val="11"/>
        <color theme="1"/>
        <rFont val="Calibri"/>
        <family val="2"/>
        <scheme val="minor"/>
      </rPr>
      <t>7</t>
    </r>
  </si>
  <si>
    <r>
      <t>F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/G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7</t>
    </r>
  </si>
  <si>
    <r>
      <t>F</t>
    </r>
    <r>
      <rPr>
        <vertAlign val="subscript"/>
        <sz val="11"/>
        <color theme="1"/>
        <rFont val="Calibri"/>
        <family val="2"/>
        <scheme val="minor"/>
      </rPr>
      <t>7</t>
    </r>
  </si>
  <si>
    <r>
      <t>E</t>
    </r>
    <r>
      <rPr>
        <vertAlign val="subscript"/>
        <sz val="11"/>
        <color theme="1"/>
        <rFont val="Calibri"/>
        <family val="2"/>
        <scheme val="minor"/>
      </rPr>
      <t>7</t>
    </r>
  </si>
  <si>
    <r>
      <t>D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/E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7</t>
    </r>
  </si>
  <si>
    <r>
      <t>D</t>
    </r>
    <r>
      <rPr>
        <vertAlign val="subscript"/>
        <sz val="11"/>
        <color theme="1"/>
        <rFont val="Calibri"/>
        <family val="2"/>
        <scheme val="minor"/>
      </rPr>
      <t>7</t>
    </r>
  </si>
  <si>
    <r>
      <t>C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/D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7</t>
    </r>
  </si>
  <si>
    <r>
      <t>B</t>
    </r>
    <r>
      <rPr>
        <vertAlign val="subscript"/>
        <sz val="11"/>
        <color theme="1"/>
        <rFont val="Calibri"/>
        <family val="2"/>
        <scheme val="minor"/>
      </rPr>
      <t>6</t>
    </r>
  </si>
  <si>
    <r>
      <t>A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/B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6</t>
    </r>
  </si>
  <si>
    <r>
      <t>A</t>
    </r>
    <r>
      <rPr>
        <vertAlign val="subscript"/>
        <sz val="11"/>
        <color theme="1"/>
        <rFont val="Calibri"/>
        <family val="2"/>
        <scheme val="minor"/>
      </rPr>
      <t>6</t>
    </r>
  </si>
  <si>
    <r>
      <t>G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/A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6</t>
    </r>
  </si>
  <si>
    <r>
      <t>G</t>
    </r>
    <r>
      <rPr>
        <vertAlign val="subscript"/>
        <sz val="11"/>
        <color theme="1"/>
        <rFont val="Calibri"/>
        <family val="2"/>
        <scheme val="minor"/>
      </rPr>
      <t>6</t>
    </r>
  </si>
  <si>
    <r>
      <t>F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/G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6</t>
    </r>
  </si>
  <si>
    <r>
      <t>F</t>
    </r>
    <r>
      <rPr>
        <vertAlign val="subscript"/>
        <sz val="11"/>
        <color theme="1"/>
        <rFont val="Calibri"/>
        <family val="2"/>
        <scheme val="minor"/>
      </rPr>
      <t>6</t>
    </r>
  </si>
  <si>
    <r>
      <t>E</t>
    </r>
    <r>
      <rPr>
        <vertAlign val="subscript"/>
        <sz val="11"/>
        <color theme="1"/>
        <rFont val="Calibri"/>
        <family val="2"/>
        <scheme val="minor"/>
      </rPr>
      <t>6</t>
    </r>
  </si>
  <si>
    <r>
      <t>D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/E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6</t>
    </r>
  </si>
  <si>
    <r>
      <t>D</t>
    </r>
    <r>
      <rPr>
        <vertAlign val="subscript"/>
        <sz val="11"/>
        <color theme="1"/>
        <rFont val="Calibri"/>
        <family val="2"/>
        <scheme val="minor"/>
      </rPr>
      <t>6</t>
    </r>
  </si>
  <si>
    <r>
      <t>C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/D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6</t>
    </r>
  </si>
  <si>
    <r>
      <t>B</t>
    </r>
    <r>
      <rPr>
        <vertAlign val="subscript"/>
        <sz val="11"/>
        <color theme="1"/>
        <rFont val="Calibri"/>
        <family val="2"/>
        <scheme val="minor"/>
      </rPr>
      <t>5</t>
    </r>
  </si>
  <si>
    <r>
      <t>A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/B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5</t>
    </r>
  </si>
  <si>
    <r>
      <t>A</t>
    </r>
    <r>
      <rPr>
        <vertAlign val="subscript"/>
        <sz val="11"/>
        <color theme="1"/>
        <rFont val="Calibri"/>
        <family val="2"/>
        <scheme val="minor"/>
      </rPr>
      <t>5</t>
    </r>
  </si>
  <si>
    <r>
      <t>G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/A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5</t>
    </r>
  </si>
  <si>
    <r>
      <t>G</t>
    </r>
    <r>
      <rPr>
        <vertAlign val="subscript"/>
        <sz val="11"/>
        <color theme="1"/>
        <rFont val="Calibri"/>
        <family val="2"/>
        <scheme val="minor"/>
      </rPr>
      <t>5</t>
    </r>
  </si>
  <si>
    <r>
      <t>F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/G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5</t>
    </r>
  </si>
  <si>
    <r>
      <t>F</t>
    </r>
    <r>
      <rPr>
        <vertAlign val="subscript"/>
        <sz val="11"/>
        <color theme="1"/>
        <rFont val="Calibri"/>
        <family val="2"/>
        <scheme val="minor"/>
      </rPr>
      <t>5</t>
    </r>
  </si>
  <si>
    <r>
      <t>E</t>
    </r>
    <r>
      <rPr>
        <vertAlign val="subscript"/>
        <sz val="11"/>
        <color theme="1"/>
        <rFont val="Calibri"/>
        <family val="2"/>
        <scheme val="minor"/>
      </rPr>
      <t>5</t>
    </r>
  </si>
  <si>
    <r>
      <t>D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/E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5</t>
    </r>
  </si>
  <si>
    <r>
      <t>D</t>
    </r>
    <r>
      <rPr>
        <vertAlign val="subscript"/>
        <sz val="11"/>
        <color theme="1"/>
        <rFont val="Calibri"/>
        <family val="2"/>
        <scheme val="minor"/>
      </rPr>
      <t>5</t>
    </r>
  </si>
  <si>
    <r>
      <t>C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/D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5</t>
    </r>
  </si>
  <si>
    <r>
      <t>B</t>
    </r>
    <r>
      <rPr>
        <vertAlign val="subscript"/>
        <sz val="11"/>
        <color theme="1"/>
        <rFont val="Calibri"/>
        <family val="2"/>
        <scheme val="minor"/>
      </rPr>
      <t>4</t>
    </r>
  </si>
  <si>
    <r>
      <t>A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/B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4</t>
    </r>
  </si>
  <si>
    <t>A4 A440</t>
  </si>
  <si>
    <r>
      <t>G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/A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4</t>
    </r>
  </si>
  <si>
    <r>
      <t>G</t>
    </r>
    <r>
      <rPr>
        <vertAlign val="subscript"/>
        <sz val="11"/>
        <color theme="1"/>
        <rFont val="Calibri"/>
        <family val="2"/>
        <scheme val="minor"/>
      </rPr>
      <t>4</t>
    </r>
  </si>
  <si>
    <r>
      <t>F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/G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4</t>
    </r>
  </si>
  <si>
    <r>
      <t>F</t>
    </r>
    <r>
      <rPr>
        <vertAlign val="subscript"/>
        <sz val="11"/>
        <color theme="1"/>
        <rFont val="Calibri"/>
        <family val="2"/>
        <scheme val="minor"/>
      </rPr>
      <t>4</t>
    </r>
  </si>
  <si>
    <r>
      <t>E</t>
    </r>
    <r>
      <rPr>
        <vertAlign val="subscript"/>
        <sz val="11"/>
        <color theme="1"/>
        <rFont val="Calibri"/>
        <family val="2"/>
        <scheme val="minor"/>
      </rPr>
      <t>4</t>
    </r>
  </si>
  <si>
    <r>
      <t>D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/E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4</t>
    </r>
  </si>
  <si>
    <r>
      <t>D</t>
    </r>
    <r>
      <rPr>
        <vertAlign val="subscript"/>
        <sz val="11"/>
        <color theme="1"/>
        <rFont val="Calibri"/>
        <family val="2"/>
        <scheme val="minor"/>
      </rPr>
      <t>4</t>
    </r>
  </si>
  <si>
    <r>
      <t>C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/D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4</t>
    </r>
  </si>
  <si>
    <r>
      <t>B</t>
    </r>
    <r>
      <rPr>
        <vertAlign val="subscript"/>
        <sz val="11"/>
        <color theme="1"/>
        <rFont val="Calibri"/>
        <family val="2"/>
        <scheme val="minor"/>
      </rPr>
      <t>3</t>
    </r>
  </si>
  <si>
    <r>
      <t>A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/B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3</t>
    </r>
  </si>
  <si>
    <r>
      <t>A</t>
    </r>
    <r>
      <rPr>
        <vertAlign val="subscript"/>
        <sz val="11"/>
        <color theme="1"/>
        <rFont val="Calibri"/>
        <family val="2"/>
        <scheme val="minor"/>
      </rPr>
      <t>3</t>
    </r>
  </si>
  <si>
    <r>
      <t>G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/A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3</t>
    </r>
  </si>
  <si>
    <r>
      <t>G</t>
    </r>
    <r>
      <rPr>
        <vertAlign val="subscript"/>
        <sz val="11"/>
        <color theme="1"/>
        <rFont val="Calibri"/>
        <family val="2"/>
        <scheme val="minor"/>
      </rPr>
      <t>3</t>
    </r>
  </si>
  <si>
    <r>
      <t>F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/G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3</t>
    </r>
  </si>
  <si>
    <r>
      <t>F</t>
    </r>
    <r>
      <rPr>
        <vertAlign val="subscript"/>
        <sz val="11"/>
        <color theme="1"/>
        <rFont val="Calibri"/>
        <family val="2"/>
        <scheme val="minor"/>
      </rPr>
      <t>3</t>
    </r>
  </si>
  <si>
    <r>
      <t>E</t>
    </r>
    <r>
      <rPr>
        <vertAlign val="subscript"/>
        <sz val="11"/>
        <color theme="1"/>
        <rFont val="Calibri"/>
        <family val="2"/>
        <scheme val="minor"/>
      </rPr>
      <t>3</t>
    </r>
  </si>
  <si>
    <r>
      <t>D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/E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3</t>
    </r>
  </si>
  <si>
    <r>
      <t>D</t>
    </r>
    <r>
      <rPr>
        <vertAlign val="subscript"/>
        <sz val="11"/>
        <color theme="1"/>
        <rFont val="Calibri"/>
        <family val="2"/>
        <scheme val="minor"/>
      </rPr>
      <t>3</t>
    </r>
  </si>
  <si>
    <r>
      <t>C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/D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3</t>
    </r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</si>
  <si>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</si>
  <si>
    <r>
      <t>B</t>
    </r>
    <r>
      <rPr>
        <vertAlign val="subscript"/>
        <sz val="11"/>
        <color theme="1"/>
        <rFont val="Calibri"/>
        <family val="2"/>
        <scheme val="minor"/>
      </rPr>
      <t>2</t>
    </r>
  </si>
  <si>
    <r>
      <t>A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/B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2</t>
    </r>
  </si>
  <si>
    <r>
      <t>A</t>
    </r>
    <r>
      <rPr>
        <vertAlign val="subscript"/>
        <sz val="11"/>
        <color theme="1"/>
        <rFont val="Calibri"/>
        <family val="2"/>
        <scheme val="minor"/>
      </rPr>
      <t>2</t>
    </r>
  </si>
  <si>
    <r>
      <t>G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/A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2</t>
    </r>
  </si>
  <si>
    <r>
      <t>G</t>
    </r>
    <r>
      <rPr>
        <vertAlign val="subscript"/>
        <sz val="11"/>
        <color theme="1"/>
        <rFont val="Calibri"/>
        <family val="2"/>
        <scheme val="minor"/>
      </rPr>
      <t>2</t>
    </r>
  </si>
  <si>
    <r>
      <t>F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/G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2</t>
    </r>
  </si>
  <si>
    <r>
      <t>F</t>
    </r>
    <r>
      <rPr>
        <vertAlign val="subscript"/>
        <sz val="11"/>
        <color theme="1"/>
        <rFont val="Calibri"/>
        <family val="2"/>
        <scheme val="minor"/>
      </rPr>
      <t>2</t>
    </r>
  </si>
  <si>
    <r>
      <t>E</t>
    </r>
    <r>
      <rPr>
        <vertAlign val="subscript"/>
        <sz val="11"/>
        <color theme="1"/>
        <rFont val="Calibri"/>
        <family val="2"/>
        <scheme val="minor"/>
      </rPr>
      <t>2</t>
    </r>
  </si>
  <si>
    <r>
      <t>D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/E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2</t>
    </r>
  </si>
  <si>
    <r>
      <t>D</t>
    </r>
    <r>
      <rPr>
        <vertAlign val="subscript"/>
        <sz val="11"/>
        <color theme="1"/>
        <rFont val="Calibri"/>
        <family val="2"/>
        <scheme val="minor"/>
      </rPr>
      <t>2</t>
    </r>
  </si>
  <si>
    <r>
      <t>C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/D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2</t>
    </r>
  </si>
  <si>
    <r>
      <t>B</t>
    </r>
    <r>
      <rPr>
        <vertAlign val="subscript"/>
        <sz val="11"/>
        <color theme="1"/>
        <rFont val="Calibri"/>
        <family val="2"/>
        <scheme val="minor"/>
      </rPr>
      <t>1</t>
    </r>
  </si>
  <si>
    <r>
      <t>A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/B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1</t>
    </r>
  </si>
  <si>
    <r>
      <t>A</t>
    </r>
    <r>
      <rPr>
        <vertAlign val="subscript"/>
        <sz val="11"/>
        <color theme="1"/>
        <rFont val="Calibri"/>
        <family val="2"/>
        <scheme val="minor"/>
      </rPr>
      <t>1</t>
    </r>
  </si>
  <si>
    <r>
      <t>G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/A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1</t>
    </r>
  </si>
  <si>
    <r>
      <t>G</t>
    </r>
    <r>
      <rPr>
        <vertAlign val="subscript"/>
        <sz val="11"/>
        <color theme="1"/>
        <rFont val="Calibri"/>
        <family val="2"/>
        <scheme val="minor"/>
      </rPr>
      <t>1</t>
    </r>
  </si>
  <si>
    <r>
      <t>F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/G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1</t>
    </r>
  </si>
  <si>
    <r>
      <t>F</t>
    </r>
    <r>
      <rPr>
        <vertAlign val="subscript"/>
        <sz val="11"/>
        <color theme="1"/>
        <rFont val="Calibri"/>
        <family val="2"/>
        <scheme val="minor"/>
      </rPr>
      <t>1</t>
    </r>
  </si>
  <si>
    <r>
      <t>E</t>
    </r>
    <r>
      <rPr>
        <vertAlign val="subscript"/>
        <sz val="11"/>
        <color theme="1"/>
        <rFont val="Calibri"/>
        <family val="2"/>
        <scheme val="minor"/>
      </rPr>
      <t>1</t>
    </r>
  </si>
  <si>
    <r>
      <t>D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/E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1</t>
    </r>
  </si>
  <si>
    <r>
      <t>D</t>
    </r>
    <r>
      <rPr>
        <vertAlign val="subscript"/>
        <sz val="11"/>
        <color theme="1"/>
        <rFont val="Calibri"/>
        <family val="2"/>
        <scheme val="minor"/>
      </rPr>
      <t>1</t>
    </r>
  </si>
  <si>
    <r>
      <t>C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/D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1</t>
    </r>
  </si>
  <si>
    <r>
      <t>B</t>
    </r>
    <r>
      <rPr>
        <vertAlign val="subscript"/>
        <sz val="11"/>
        <color theme="1"/>
        <rFont val="Calibri"/>
        <family val="2"/>
        <scheme val="minor"/>
      </rPr>
      <t>0</t>
    </r>
  </si>
  <si>
    <r>
      <t>A</t>
    </r>
    <r>
      <rPr>
        <sz val="11"/>
        <color theme="1"/>
        <rFont val="Arial Unicode MS"/>
        <family val="2"/>
      </rPr>
      <t>♯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/B</t>
    </r>
    <r>
      <rPr>
        <sz val="11"/>
        <color theme="1"/>
        <rFont val="Arial Unicode MS"/>
        <family val="2"/>
      </rPr>
      <t>♭</t>
    </r>
    <r>
      <rPr>
        <vertAlign val="subscript"/>
        <sz val="11"/>
        <color theme="1"/>
        <rFont val="Calibri"/>
        <family val="2"/>
        <scheme val="minor"/>
      </rPr>
      <t>0</t>
    </r>
  </si>
  <si>
    <r>
      <t>A</t>
    </r>
    <r>
      <rPr>
        <vertAlign val="subscript"/>
        <sz val="11"/>
        <color theme="1"/>
        <rFont val="Calibri"/>
        <family val="2"/>
        <scheme val="minor"/>
      </rPr>
      <t>0</t>
    </r>
  </si>
  <si>
    <t>Key</t>
  </si>
  <si>
    <t>Name</t>
  </si>
  <si>
    <t>Frequency</t>
  </si>
  <si>
    <t>Button</t>
  </si>
  <si>
    <t>Piano Key</t>
  </si>
  <si>
    <t>Note Name</t>
  </si>
  <si>
    <t>Pokerwork G Row</t>
  </si>
  <si>
    <t>1 - Push</t>
  </si>
  <si>
    <t>1 - Pull</t>
  </si>
  <si>
    <t>2 - Push</t>
  </si>
  <si>
    <t>2 - Pull</t>
  </si>
  <si>
    <t>3 - Push</t>
  </si>
  <si>
    <t>3 - Pull</t>
  </si>
  <si>
    <t>4 - Pull</t>
  </si>
  <si>
    <t>5 - Pull</t>
  </si>
  <si>
    <t>6 - Pull</t>
  </si>
  <si>
    <t>7 - Pull</t>
  </si>
  <si>
    <t>8 - Pull</t>
  </si>
  <si>
    <t>9 - Pull</t>
  </si>
  <si>
    <t>10 - Pull</t>
  </si>
  <si>
    <t>11 - Pull</t>
  </si>
  <si>
    <t>4 - Push</t>
  </si>
  <si>
    <t>5 - Push</t>
  </si>
  <si>
    <t>6 - Push</t>
  </si>
  <si>
    <t>7 - Push</t>
  </si>
  <si>
    <t>8 - Push</t>
  </si>
  <si>
    <t>9 - Push</t>
  </si>
  <si>
    <t>10 - Push</t>
  </si>
  <si>
    <t>11 - Push</t>
  </si>
  <si>
    <t>Concert Freq/Hz</t>
  </si>
  <si>
    <t>G</t>
  </si>
  <si>
    <t>Bass/Cho</t>
  </si>
  <si>
    <t>G Bass</t>
  </si>
  <si>
    <t>E</t>
  </si>
  <si>
    <t>B</t>
  </si>
  <si>
    <t>D</t>
  </si>
  <si>
    <t>Constant Beat</t>
  </si>
  <si>
    <t>Reed I</t>
  </si>
  <si>
    <t>Reed II</t>
  </si>
  <si>
    <t>Calculated Cents</t>
  </si>
  <si>
    <t>Custom Cents</t>
  </si>
  <si>
    <t>Calculated Beat/Hz</t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</si>
  <si>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</si>
  <si>
    <t>C2</t>
  </si>
  <si>
    <t>C4</t>
  </si>
  <si>
    <t>C5</t>
  </si>
  <si>
    <t>C6</t>
  </si>
  <si>
    <t>C7</t>
  </si>
  <si>
    <t>C8</t>
  </si>
  <si>
    <t>D Bass</t>
  </si>
  <si>
    <t>F#</t>
  </si>
  <si>
    <t>A</t>
  </si>
  <si>
    <t>C Bass</t>
  </si>
  <si>
    <t>C</t>
  </si>
  <si>
    <t>Measured Cents</t>
  </si>
  <si>
    <t>In Box</t>
  </si>
  <si>
    <t>On Block</t>
  </si>
  <si>
    <t>Reed I - Deviation from Concert Freq</t>
  </si>
  <si>
    <t>Reed II - Deviation from Concert Freq</t>
  </si>
  <si>
    <t>Mean Delta</t>
  </si>
  <si>
    <t>G Ten</t>
  </si>
  <si>
    <t>D Ten</t>
  </si>
  <si>
    <t>C Ten</t>
  </si>
  <si>
    <t>G Push, D Pull</t>
  </si>
  <si>
    <t>C Push, C Pull</t>
  </si>
  <si>
    <t>D Push, A Pull</t>
  </si>
  <si>
    <t>?</t>
  </si>
  <si>
    <t>A Bass</t>
  </si>
  <si>
    <t>A Ten</t>
  </si>
  <si>
    <t>C#</t>
  </si>
  <si>
    <t>B Push, Em Pull</t>
  </si>
  <si>
    <t>B Bass</t>
  </si>
  <si>
    <t>B Ten</t>
  </si>
  <si>
    <t>D#</t>
  </si>
  <si>
    <t>E Bass</t>
  </si>
  <si>
    <t>E Ten</t>
  </si>
  <si>
    <t>Block Hole No</t>
  </si>
  <si>
    <t>Pokerwork D Row</t>
  </si>
  <si>
    <t>Plate Length</t>
  </si>
  <si>
    <t>Cents off on block</t>
  </si>
  <si>
    <t>Cents off in box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</si>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</sst>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Arial Unicode MS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7CEE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6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left" wrapText="1"/>
    </xf>
    <xf numFmtId="164" fontId="0" fillId="0" borderId="4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0" fillId="0" borderId="4" xfId="0" applyBorder="1"/>
    <xf numFmtId="0" fontId="0" fillId="0" borderId="0" xfId="0" applyBorder="1"/>
    <xf numFmtId="1" fontId="0" fillId="0" borderId="0" xfId="0" applyNumberFormat="1" applyBorder="1"/>
    <xf numFmtId="1" fontId="0" fillId="0" borderId="5" xfId="0" applyNumberFormat="1" applyBorder="1"/>
    <xf numFmtId="164" fontId="0" fillId="0" borderId="4" xfId="0" applyNumberFormat="1" applyBorder="1"/>
    <xf numFmtId="164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164" fontId="0" fillId="0" borderId="5" xfId="0" applyNumberFormat="1" applyBorder="1"/>
    <xf numFmtId="164" fontId="0" fillId="0" borderId="8" xfId="0" applyNumberFormat="1" applyBorder="1"/>
    <xf numFmtId="0" fontId="0" fillId="0" borderId="4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1" xfId="0" applyFont="1" applyBorder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Border="1"/>
    <xf numFmtId="164" fontId="0" fillId="0" borderId="3" xfId="0" applyNumberFormat="1" applyBorder="1"/>
    <xf numFmtId="0" fontId="0" fillId="0" borderId="4" xfId="0" applyFill="1" applyBorder="1"/>
    <xf numFmtId="0" fontId="0" fillId="0" borderId="6" xfId="0" applyFill="1" applyBorder="1"/>
    <xf numFmtId="0" fontId="0" fillId="6" borderId="0" xfId="0" applyFill="1"/>
    <xf numFmtId="0" fontId="0" fillId="6" borderId="0" xfId="0" applyFill="1" applyAlignment="1">
      <alignment horizontal="left" vertical="top"/>
    </xf>
    <xf numFmtId="164" fontId="0" fillId="6" borderId="0" xfId="0" applyNumberFormat="1" applyFill="1"/>
    <xf numFmtId="0" fontId="0" fillId="6" borderId="0" xfId="0" applyFill="1" applyBorder="1"/>
    <xf numFmtId="164" fontId="0" fillId="6" borderId="4" xfId="0" applyNumberFormat="1" applyFill="1" applyBorder="1"/>
    <xf numFmtId="164" fontId="0" fillId="6" borderId="0" xfId="0" applyNumberFormat="1" applyFill="1" applyBorder="1"/>
    <xf numFmtId="1" fontId="0" fillId="6" borderId="0" xfId="0" applyNumberFormat="1" applyFill="1" applyBorder="1"/>
    <xf numFmtId="1" fontId="0" fillId="6" borderId="5" xfId="0" applyNumberFormat="1" applyFill="1" applyBorder="1"/>
    <xf numFmtId="164" fontId="0" fillId="6" borderId="6" xfId="0" applyNumberFormat="1" applyFill="1" applyBorder="1"/>
    <xf numFmtId="164" fontId="0" fillId="6" borderId="7" xfId="0" applyNumberFormat="1" applyFill="1" applyBorder="1"/>
    <xf numFmtId="1" fontId="0" fillId="6" borderId="7" xfId="0" applyNumberFormat="1" applyFill="1" applyBorder="1"/>
    <xf numFmtId="1" fontId="0" fillId="6" borderId="8" xfId="0" applyNumberFormat="1" applyFill="1" applyBorder="1"/>
    <xf numFmtId="0" fontId="0" fillId="0" borderId="0" xfId="0" applyFill="1" applyBorder="1"/>
    <xf numFmtId="0" fontId="1" fillId="0" borderId="3" xfId="0" applyFont="1" applyBorder="1" applyAlignment="1">
      <alignment horizontal="center"/>
    </xf>
    <xf numFmtId="1" fontId="0" fillId="0" borderId="0" xfId="0" applyNumberFormat="1"/>
    <xf numFmtId="0" fontId="6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3" xfId="0" applyBorder="1"/>
    <xf numFmtId="0" fontId="0" fillId="0" borderId="13" xfId="0" applyFont="1" applyBorder="1" applyAlignment="1">
      <alignment wrapText="1"/>
    </xf>
    <xf numFmtId="0" fontId="0" fillId="0" borderId="14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Measured Cents - In Box</a:t>
            </a:r>
          </a:p>
        </c:rich>
      </c:tx>
      <c:layout>
        <c:manualLayout>
          <c:xMode val="edge"/>
          <c:yMode val="edge"/>
          <c:x val="0.29106529209621995"/>
          <c:y val="2.77008310249307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Reed 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'G Row Measurements'!$B$5:$B$28</c:f>
              <c:numCache>
                <c:formatCode>General</c:formatCode>
                <c:ptCount val="24"/>
                <c:pt idx="0">
                  <c:v>57</c:v>
                </c:pt>
                <c:pt idx="1">
                  <c:v>55</c:v>
                </c:pt>
                <c:pt idx="2">
                  <c:v>42</c:v>
                </c:pt>
                <c:pt idx="3">
                  <c:v>46</c:v>
                </c:pt>
                <c:pt idx="4">
                  <c:v>47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54</c:v>
                </c:pt>
                <c:pt idx="9">
                  <c:v>56</c:v>
                </c:pt>
                <c:pt idx="10">
                  <c:v>59</c:v>
                </c:pt>
                <c:pt idx="11">
                  <c:v>58</c:v>
                </c:pt>
                <c:pt idx="12">
                  <c:v>63</c:v>
                </c:pt>
                <c:pt idx="13">
                  <c:v>61</c:v>
                </c:pt>
                <c:pt idx="14">
                  <c:v>66</c:v>
                </c:pt>
                <c:pt idx="15">
                  <c:v>64</c:v>
                </c:pt>
                <c:pt idx="16">
                  <c:v>71</c:v>
                </c:pt>
                <c:pt idx="17">
                  <c:v>68</c:v>
                </c:pt>
                <c:pt idx="18">
                  <c:v>75</c:v>
                </c:pt>
                <c:pt idx="19">
                  <c:v>70</c:v>
                </c:pt>
              </c:numCache>
            </c:numRef>
          </c:xVal>
          <c:yVal>
            <c:numRef>
              <c:f>'G Row Measurements'!$F$5:$F$28</c:f>
              <c:numCache>
                <c:formatCode>General</c:formatCode>
                <c:ptCount val="24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-4</c:v>
                </c:pt>
                <c:pt idx="5">
                  <c:v>-6</c:v>
                </c:pt>
                <c:pt idx="6">
                  <c:v>0</c:v>
                </c:pt>
                <c:pt idx="7">
                  <c:v>-2</c:v>
                </c:pt>
                <c:pt idx="8">
                  <c:v>5</c:v>
                </c:pt>
                <c:pt idx="9">
                  <c:v>-2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-1</c:v>
                </c:pt>
                <c:pt idx="15">
                  <c:v>3</c:v>
                </c:pt>
                <c:pt idx="16">
                  <c:v>-1</c:v>
                </c:pt>
                <c:pt idx="17">
                  <c:v>3</c:v>
                </c:pt>
                <c:pt idx="18">
                  <c:v>-6</c:v>
                </c:pt>
                <c:pt idx="1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AA-4F31-8428-3D1275775F22}"/>
            </c:ext>
          </c:extLst>
        </c:ser>
        <c:ser>
          <c:idx val="1"/>
          <c:order val="1"/>
          <c:tx>
            <c:v>Reed II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'G Row Measurements'!$B$5:$B$28</c:f>
              <c:numCache>
                <c:formatCode>General</c:formatCode>
                <c:ptCount val="24"/>
                <c:pt idx="0">
                  <c:v>57</c:v>
                </c:pt>
                <c:pt idx="1">
                  <c:v>55</c:v>
                </c:pt>
                <c:pt idx="2">
                  <c:v>42</c:v>
                </c:pt>
                <c:pt idx="3">
                  <c:v>46</c:v>
                </c:pt>
                <c:pt idx="4">
                  <c:v>47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54</c:v>
                </c:pt>
                <c:pt idx="9">
                  <c:v>56</c:v>
                </c:pt>
                <c:pt idx="10">
                  <c:v>59</c:v>
                </c:pt>
                <c:pt idx="11">
                  <c:v>58</c:v>
                </c:pt>
                <c:pt idx="12">
                  <c:v>63</c:v>
                </c:pt>
                <c:pt idx="13">
                  <c:v>61</c:v>
                </c:pt>
                <c:pt idx="14">
                  <c:v>66</c:v>
                </c:pt>
                <c:pt idx="15">
                  <c:v>64</c:v>
                </c:pt>
                <c:pt idx="16">
                  <c:v>71</c:v>
                </c:pt>
                <c:pt idx="17">
                  <c:v>68</c:v>
                </c:pt>
                <c:pt idx="18">
                  <c:v>75</c:v>
                </c:pt>
                <c:pt idx="19">
                  <c:v>70</c:v>
                </c:pt>
              </c:numCache>
            </c:numRef>
          </c:xVal>
          <c:yVal>
            <c:numRef>
              <c:f>'G Row Measurements'!$J$5:$J$28</c:f>
              <c:numCache>
                <c:formatCode>General</c:formatCode>
                <c:ptCount val="24"/>
                <c:pt idx="0">
                  <c:v>25</c:v>
                </c:pt>
                <c:pt idx="1">
                  <c:v>18</c:v>
                </c:pt>
                <c:pt idx="2">
                  <c:v>15</c:v>
                </c:pt>
                <c:pt idx="3">
                  <c:v>20</c:v>
                </c:pt>
                <c:pt idx="4">
                  <c:v>17</c:v>
                </c:pt>
                <c:pt idx="5">
                  <c:v>14</c:v>
                </c:pt>
                <c:pt idx="6">
                  <c:v>18</c:v>
                </c:pt>
                <c:pt idx="7">
                  <c:v>15</c:v>
                </c:pt>
                <c:pt idx="8">
                  <c:v>19</c:v>
                </c:pt>
                <c:pt idx="9">
                  <c:v>14</c:v>
                </c:pt>
                <c:pt idx="10">
                  <c:v>15</c:v>
                </c:pt>
                <c:pt idx="11">
                  <c:v>20</c:v>
                </c:pt>
                <c:pt idx="12">
                  <c:v>13</c:v>
                </c:pt>
                <c:pt idx="13">
                  <c:v>12</c:v>
                </c:pt>
                <c:pt idx="15">
                  <c:v>13</c:v>
                </c:pt>
                <c:pt idx="16">
                  <c:v>9</c:v>
                </c:pt>
                <c:pt idx="17">
                  <c:v>15</c:v>
                </c:pt>
                <c:pt idx="19">
                  <c:v>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AA-4F31-8428-3D1275775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326656"/>
        <c:axId val="208328192"/>
      </c:scatterChart>
      <c:valAx>
        <c:axId val="208326656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328192"/>
        <c:crosses val="autoZero"/>
        <c:crossBetween val="midCat"/>
      </c:valAx>
      <c:valAx>
        <c:axId val="20832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326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Mean</a:t>
            </a:r>
            <a:r>
              <a:rPr lang="en-GB" baseline="0"/>
              <a:t> Deltas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B"/>
          </a:p>
        </c:rich>
      </c:tx>
      <c:layout>
        <c:manualLayout>
          <c:xMode val="edge"/>
          <c:yMode val="edge"/>
          <c:x val="0.40949300087489071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011592300962372E-2"/>
          <c:y val="0.15824074074074074"/>
          <c:w val="0.89521062992125988"/>
          <c:h val="0.68493000874890642"/>
        </c:manualLayout>
      </c:layout>
      <c:scatterChart>
        <c:scatterStyle val="lineMarker"/>
        <c:varyColors val="0"/>
        <c:ser>
          <c:idx val="1"/>
          <c:order val="0"/>
          <c:tx>
            <c:v>On Block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'G Row Measurements'!$B$5:$B$28</c:f>
              <c:numCache>
                <c:formatCode>General</c:formatCode>
                <c:ptCount val="24"/>
                <c:pt idx="0">
                  <c:v>57</c:v>
                </c:pt>
                <c:pt idx="1">
                  <c:v>55</c:v>
                </c:pt>
                <c:pt idx="2">
                  <c:v>42</c:v>
                </c:pt>
                <c:pt idx="3">
                  <c:v>46</c:v>
                </c:pt>
                <c:pt idx="4">
                  <c:v>47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54</c:v>
                </c:pt>
                <c:pt idx="9">
                  <c:v>56</c:v>
                </c:pt>
                <c:pt idx="10">
                  <c:v>59</c:v>
                </c:pt>
                <c:pt idx="11">
                  <c:v>58</c:v>
                </c:pt>
                <c:pt idx="12">
                  <c:v>63</c:v>
                </c:pt>
                <c:pt idx="13">
                  <c:v>61</c:v>
                </c:pt>
                <c:pt idx="14">
                  <c:v>66</c:v>
                </c:pt>
                <c:pt idx="15">
                  <c:v>64</c:v>
                </c:pt>
                <c:pt idx="16">
                  <c:v>71</c:v>
                </c:pt>
                <c:pt idx="17">
                  <c:v>68</c:v>
                </c:pt>
                <c:pt idx="18">
                  <c:v>75</c:v>
                </c:pt>
                <c:pt idx="19">
                  <c:v>70</c:v>
                </c:pt>
              </c:numCache>
            </c:numRef>
          </c:xVal>
          <c:yVal>
            <c:numRef>
              <c:f>'G Row Measurements'!$N$5:$N$28</c:f>
              <c:numCache>
                <c:formatCode>General</c:formatCode>
                <c:ptCount val="24"/>
                <c:pt idx="0">
                  <c:v>3.5</c:v>
                </c:pt>
                <c:pt idx="1">
                  <c:v>2.5</c:v>
                </c:pt>
                <c:pt idx="2">
                  <c:v>1.5</c:v>
                </c:pt>
                <c:pt idx="3">
                  <c:v>0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0.75</c:v>
                </c:pt>
                <c:pt idx="8">
                  <c:v>0</c:v>
                </c:pt>
                <c:pt idx="9">
                  <c:v>0.5</c:v>
                </c:pt>
                <c:pt idx="10">
                  <c:v>2</c:v>
                </c:pt>
                <c:pt idx="11">
                  <c:v>0.5</c:v>
                </c:pt>
                <c:pt idx="12">
                  <c:v>0.5</c:v>
                </c:pt>
                <c:pt idx="13">
                  <c:v>0</c:v>
                </c:pt>
                <c:pt idx="14">
                  <c:v>1</c:v>
                </c:pt>
                <c:pt idx="15">
                  <c:v>0.5</c:v>
                </c:pt>
                <c:pt idx="16">
                  <c:v>5.5</c:v>
                </c:pt>
                <c:pt idx="17">
                  <c:v>1</c:v>
                </c:pt>
                <c:pt idx="18">
                  <c:v>2</c:v>
                </c:pt>
                <c:pt idx="19">
                  <c:v>1.5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F4-40BC-BC66-C96C1D00B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62048"/>
        <c:axId val="208563584"/>
      </c:scatterChart>
      <c:valAx>
        <c:axId val="208562048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63584"/>
        <c:crosses val="autoZero"/>
        <c:crossBetween val="midCat"/>
      </c:valAx>
      <c:valAx>
        <c:axId val="20856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62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Measured Cents - In Box</a:t>
            </a:r>
          </a:p>
        </c:rich>
      </c:tx>
      <c:layout>
        <c:manualLayout>
          <c:xMode val="edge"/>
          <c:yMode val="edge"/>
          <c:x val="0.29106529209621995"/>
          <c:y val="2.77008310249307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Reed 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'D Row Measurements'!$B$5:$B$28</c:f>
              <c:numCache>
                <c:formatCode>General</c:formatCode>
                <c:ptCount val="24"/>
                <c:pt idx="0">
                  <c:v>48</c:v>
                </c:pt>
                <c:pt idx="1">
                  <c:v>50</c:v>
                </c:pt>
                <c:pt idx="2">
                  <c:v>37</c:v>
                </c:pt>
                <c:pt idx="3">
                  <c:v>41</c:v>
                </c:pt>
                <c:pt idx="4">
                  <c:v>42</c:v>
                </c:pt>
                <c:pt idx="5">
                  <c:v>44</c:v>
                </c:pt>
                <c:pt idx="6">
                  <c:v>46</c:v>
                </c:pt>
                <c:pt idx="7">
                  <c:v>47</c:v>
                </c:pt>
                <c:pt idx="8">
                  <c:v>49</c:v>
                </c:pt>
                <c:pt idx="9">
                  <c:v>51</c:v>
                </c:pt>
                <c:pt idx="10">
                  <c:v>54</c:v>
                </c:pt>
                <c:pt idx="11">
                  <c:v>53</c:v>
                </c:pt>
                <c:pt idx="12">
                  <c:v>58</c:v>
                </c:pt>
                <c:pt idx="13">
                  <c:v>56</c:v>
                </c:pt>
                <c:pt idx="14">
                  <c:v>61</c:v>
                </c:pt>
                <c:pt idx="15">
                  <c:v>59</c:v>
                </c:pt>
                <c:pt idx="16">
                  <c:v>66</c:v>
                </c:pt>
                <c:pt idx="17">
                  <c:v>63</c:v>
                </c:pt>
                <c:pt idx="18">
                  <c:v>70</c:v>
                </c:pt>
                <c:pt idx="19">
                  <c:v>65</c:v>
                </c:pt>
                <c:pt idx="20">
                  <c:v>73</c:v>
                </c:pt>
                <c:pt idx="21">
                  <c:v>68</c:v>
                </c:pt>
              </c:numCache>
            </c:numRef>
          </c:xVal>
          <c:yVal>
            <c:numRef>
              <c:f>'D Row Measurements'!$F$5:$F$28</c:f>
              <c:numCache>
                <c:formatCode>General</c:formatCode>
                <c:ptCount val="2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-4</c:v>
                </c:pt>
                <c:pt idx="6">
                  <c:v>-2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-4</c:v>
                </c:pt>
                <c:pt idx="16">
                  <c:v>2</c:v>
                </c:pt>
                <c:pt idx="17">
                  <c:v>2</c:v>
                </c:pt>
                <c:pt idx="18">
                  <c:v>9</c:v>
                </c:pt>
                <c:pt idx="19">
                  <c:v>6</c:v>
                </c:pt>
                <c:pt idx="20">
                  <c:v>1</c:v>
                </c:pt>
                <c:pt idx="2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6B-4411-A3BF-B4C9494D5C88}"/>
            </c:ext>
          </c:extLst>
        </c:ser>
        <c:ser>
          <c:idx val="1"/>
          <c:order val="1"/>
          <c:tx>
            <c:v>Reed II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'D Row Measurements'!$B$5:$B$28</c:f>
              <c:numCache>
                <c:formatCode>General</c:formatCode>
                <c:ptCount val="24"/>
                <c:pt idx="0">
                  <c:v>48</c:v>
                </c:pt>
                <c:pt idx="1">
                  <c:v>50</c:v>
                </c:pt>
                <c:pt idx="2">
                  <c:v>37</c:v>
                </c:pt>
                <c:pt idx="3">
                  <c:v>41</c:v>
                </c:pt>
                <c:pt idx="4">
                  <c:v>42</c:v>
                </c:pt>
                <c:pt idx="5">
                  <c:v>44</c:v>
                </c:pt>
                <c:pt idx="6">
                  <c:v>46</c:v>
                </c:pt>
                <c:pt idx="7">
                  <c:v>47</c:v>
                </c:pt>
                <c:pt idx="8">
                  <c:v>49</c:v>
                </c:pt>
                <c:pt idx="9">
                  <c:v>51</c:v>
                </c:pt>
                <c:pt idx="10">
                  <c:v>54</c:v>
                </c:pt>
                <c:pt idx="11">
                  <c:v>53</c:v>
                </c:pt>
                <c:pt idx="12">
                  <c:v>58</c:v>
                </c:pt>
                <c:pt idx="13">
                  <c:v>56</c:v>
                </c:pt>
                <c:pt idx="14">
                  <c:v>61</c:v>
                </c:pt>
                <c:pt idx="15">
                  <c:v>59</c:v>
                </c:pt>
                <c:pt idx="16">
                  <c:v>66</c:v>
                </c:pt>
                <c:pt idx="17">
                  <c:v>63</c:v>
                </c:pt>
                <c:pt idx="18">
                  <c:v>70</c:v>
                </c:pt>
                <c:pt idx="19">
                  <c:v>65</c:v>
                </c:pt>
                <c:pt idx="20">
                  <c:v>73</c:v>
                </c:pt>
                <c:pt idx="21">
                  <c:v>68</c:v>
                </c:pt>
              </c:numCache>
            </c:numRef>
          </c:xVal>
          <c:yVal>
            <c:numRef>
              <c:f>'D Row Measurements'!$J$5:$J$28</c:f>
              <c:numCache>
                <c:formatCode>General</c:formatCode>
                <c:ptCount val="24"/>
                <c:pt idx="0">
                  <c:v>24</c:v>
                </c:pt>
                <c:pt idx="1">
                  <c:v>24</c:v>
                </c:pt>
                <c:pt idx="2">
                  <c:v>20</c:v>
                </c:pt>
                <c:pt idx="3">
                  <c:v>23</c:v>
                </c:pt>
                <c:pt idx="4">
                  <c:v>20</c:v>
                </c:pt>
                <c:pt idx="5">
                  <c:v>26</c:v>
                </c:pt>
                <c:pt idx="6">
                  <c:v>23</c:v>
                </c:pt>
                <c:pt idx="7">
                  <c:v>24</c:v>
                </c:pt>
                <c:pt idx="8">
                  <c:v>21</c:v>
                </c:pt>
                <c:pt idx="9">
                  <c:v>24.5</c:v>
                </c:pt>
                <c:pt idx="10">
                  <c:v>20</c:v>
                </c:pt>
                <c:pt idx="11">
                  <c:v>11</c:v>
                </c:pt>
                <c:pt idx="12">
                  <c:v>17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15</c:v>
                </c:pt>
                <c:pt idx="17">
                  <c:v>11</c:v>
                </c:pt>
                <c:pt idx="18">
                  <c:v>19</c:v>
                </c:pt>
                <c:pt idx="19">
                  <c:v>19</c:v>
                </c:pt>
                <c:pt idx="20">
                  <c:v>21</c:v>
                </c:pt>
                <c:pt idx="21">
                  <c:v>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16B-4411-A3BF-B4C9494D5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681280"/>
        <c:axId val="211682816"/>
      </c:scatterChart>
      <c:valAx>
        <c:axId val="211681280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682816"/>
        <c:crosses val="autoZero"/>
        <c:crossBetween val="midCat"/>
      </c:valAx>
      <c:valAx>
        <c:axId val="21168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681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Mean</a:t>
            </a:r>
            <a:r>
              <a:rPr lang="en-GB" baseline="0"/>
              <a:t> Deltas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B"/>
          </a:p>
        </c:rich>
      </c:tx>
      <c:layout>
        <c:manualLayout>
          <c:xMode val="edge"/>
          <c:yMode val="edge"/>
          <c:x val="0.40949300087489071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011592300962372E-2"/>
          <c:y val="0.15824074074074074"/>
          <c:w val="0.89521062992125988"/>
          <c:h val="0.68493000874890642"/>
        </c:manualLayout>
      </c:layout>
      <c:scatterChart>
        <c:scatterStyle val="lineMarker"/>
        <c:varyColors val="0"/>
        <c:ser>
          <c:idx val="1"/>
          <c:order val="0"/>
          <c:tx>
            <c:v>On Block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'D Row Measurements'!$B$5:$B$28</c:f>
              <c:numCache>
                <c:formatCode>General</c:formatCode>
                <c:ptCount val="24"/>
                <c:pt idx="0">
                  <c:v>48</c:v>
                </c:pt>
                <c:pt idx="1">
                  <c:v>50</c:v>
                </c:pt>
                <c:pt idx="2">
                  <c:v>37</c:v>
                </c:pt>
                <c:pt idx="3">
                  <c:v>41</c:v>
                </c:pt>
                <c:pt idx="4">
                  <c:v>42</c:v>
                </c:pt>
                <c:pt idx="5">
                  <c:v>44</c:v>
                </c:pt>
                <c:pt idx="6">
                  <c:v>46</c:v>
                </c:pt>
                <c:pt idx="7">
                  <c:v>47</c:v>
                </c:pt>
                <c:pt idx="8">
                  <c:v>49</c:v>
                </c:pt>
                <c:pt idx="9">
                  <c:v>51</c:v>
                </c:pt>
                <c:pt idx="10">
                  <c:v>54</c:v>
                </c:pt>
                <c:pt idx="11">
                  <c:v>53</c:v>
                </c:pt>
                <c:pt idx="12">
                  <c:v>58</c:v>
                </c:pt>
                <c:pt idx="13">
                  <c:v>56</c:v>
                </c:pt>
                <c:pt idx="14">
                  <c:v>61</c:v>
                </c:pt>
                <c:pt idx="15">
                  <c:v>59</c:v>
                </c:pt>
                <c:pt idx="16">
                  <c:v>66</c:v>
                </c:pt>
                <c:pt idx="17">
                  <c:v>63</c:v>
                </c:pt>
                <c:pt idx="18">
                  <c:v>70</c:v>
                </c:pt>
                <c:pt idx="19">
                  <c:v>65</c:v>
                </c:pt>
                <c:pt idx="20">
                  <c:v>73</c:v>
                </c:pt>
                <c:pt idx="21">
                  <c:v>68</c:v>
                </c:pt>
              </c:numCache>
            </c:numRef>
          </c:xVal>
          <c:yVal>
            <c:numRef>
              <c:f>'D Row Measurements'!$N$5:$N$28</c:f>
              <c:numCache>
                <c:formatCode>General</c:formatCode>
                <c:ptCount val="24"/>
                <c:pt idx="0">
                  <c:v>0.5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-0.5</c:v>
                </c:pt>
                <c:pt idx="8">
                  <c:v>-0.5</c:v>
                </c:pt>
                <c:pt idx="9">
                  <c:v>0.75</c:v>
                </c:pt>
                <c:pt idx="10">
                  <c:v>0</c:v>
                </c:pt>
                <c:pt idx="11">
                  <c:v>0.5</c:v>
                </c:pt>
                <c:pt idx="12">
                  <c:v>0</c:v>
                </c:pt>
                <c:pt idx="13">
                  <c:v>-0.5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0.5</c:v>
                </c:pt>
                <c:pt idx="18">
                  <c:v>2</c:v>
                </c:pt>
                <c:pt idx="19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0F-4113-82DF-0BC49E6F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715968"/>
        <c:axId val="211717504"/>
      </c:scatterChart>
      <c:valAx>
        <c:axId val="211715968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17504"/>
        <c:crosses val="autoZero"/>
        <c:crossBetween val="midCat"/>
      </c:valAx>
      <c:valAx>
        <c:axId val="21171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15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381000</xdr:colOff>
      <xdr:row>0</xdr:row>
      <xdr:rowOff>121920</xdr:rowOff>
    </xdr:from>
    <xdr:to>
      <xdr:col>21</xdr:col>
      <xdr:colOff>548640</xdr:colOff>
      <xdr:row>14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CE5ED252-772A-4162-9D4E-9E013F40C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396240</xdr:colOff>
      <xdr:row>15</xdr:row>
      <xdr:rowOff>102870</xdr:rowOff>
    </xdr:from>
    <xdr:to>
      <xdr:col>22</xdr:col>
      <xdr:colOff>91440</xdr:colOff>
      <xdr:row>30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5BE9D584-69AA-48EC-BCA1-201D6028BF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289560</xdr:colOff>
      <xdr:row>0</xdr:row>
      <xdr:rowOff>121920</xdr:rowOff>
    </xdr:from>
    <xdr:to>
      <xdr:col>22</xdr:col>
      <xdr:colOff>457200</xdr:colOff>
      <xdr:row>14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1AAF6F7-EE40-4E79-9E1E-E2E91BEE7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266700</xdr:colOff>
      <xdr:row>15</xdr:row>
      <xdr:rowOff>102870</xdr:rowOff>
    </xdr:from>
    <xdr:to>
      <xdr:col>22</xdr:col>
      <xdr:colOff>571500</xdr:colOff>
      <xdr:row>30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2ACD86A-639E-4BD1-B006-204324D79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en.wikipedia.org/wiki/Soprano_C" TargetMode="External"/><Relationship Id="rId7" Type="http://schemas.openxmlformats.org/officeDocument/2006/relationships/hyperlink" Target="https://en.wikipedia.org/wiki/Deep_C" TargetMode="External"/><Relationship Id="rId2" Type="http://schemas.openxmlformats.org/officeDocument/2006/relationships/hyperlink" Target="https://en.wikipedia.org/wiki/Double_high_C" TargetMode="External"/><Relationship Id="rId1" Type="http://schemas.openxmlformats.org/officeDocument/2006/relationships/hyperlink" Target="https://en.wikipedia.org/wiki/Eighth_octave_C" TargetMode="External"/><Relationship Id="rId6" Type="http://schemas.openxmlformats.org/officeDocument/2006/relationships/hyperlink" Target="https://en.wikipedia.org/wiki/C_%28musical_note%29" TargetMode="External"/><Relationship Id="rId5" Type="http://schemas.openxmlformats.org/officeDocument/2006/relationships/hyperlink" Target="https://en.wikipedia.org/wiki/A440_%28pitch_standard%29" TargetMode="External"/><Relationship Id="rId4" Type="http://schemas.openxmlformats.org/officeDocument/2006/relationships/hyperlink" Target="https://en.wikipedia.org/wiki/Tenor_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22" workbookViewId="0">
      <selection activeCell="N1" sqref="N1:O1048576"/>
    </sheetView>
  </sheetViews>
  <sheetFormatPr defaultRowHeight="15" x14ac:dyDescent="0.25"/>
  <cols>
    <col min="1" max="1" width="9.85546875" customWidth="1"/>
    <col min="2" max="2" width="6.85546875" style="11" customWidth="1"/>
    <col min="3" max="3" width="10.140625" customWidth="1"/>
    <col min="4" max="4" width="8.140625" customWidth="1"/>
    <col min="5" max="5" width="3.42578125" customWidth="1"/>
    <col min="6" max="7" width="7.7109375" customWidth="1"/>
    <col min="8" max="9" width="8.85546875" customWidth="1"/>
    <col min="10" max="10" width="4.28515625" customWidth="1"/>
    <col min="12" max="12" width="11.140625" customWidth="1"/>
    <col min="13" max="13" width="4.5703125" customWidth="1"/>
  </cols>
  <sheetData>
    <row r="1" spans="1:15" ht="19.5" thickBot="1" x14ac:dyDescent="0.35">
      <c r="A1" s="8" t="s">
        <v>87</v>
      </c>
    </row>
    <row r="2" spans="1:15" ht="18.75" x14ac:dyDescent="0.3">
      <c r="A2" s="8"/>
      <c r="F2" s="76" t="s">
        <v>117</v>
      </c>
      <c r="G2" s="77"/>
      <c r="H2" s="77" t="s">
        <v>120</v>
      </c>
      <c r="I2" s="78"/>
      <c r="K2" s="33"/>
      <c r="L2" s="34"/>
      <c r="M2" s="31"/>
    </row>
    <row r="3" spans="1:15" s="10" customFormat="1" ht="28.9" customHeight="1" x14ac:dyDescent="0.25">
      <c r="F3" s="14">
        <v>-2</v>
      </c>
      <c r="G3" s="15">
        <v>2</v>
      </c>
      <c r="H3" s="16"/>
      <c r="I3" s="17"/>
      <c r="K3" s="35"/>
      <c r="L3" s="17"/>
    </row>
    <row r="4" spans="1:15" ht="30" x14ac:dyDescent="0.25">
      <c r="A4" s="12" t="s">
        <v>84</v>
      </c>
      <c r="B4" s="13" t="s">
        <v>85</v>
      </c>
      <c r="C4" s="13" t="s">
        <v>86</v>
      </c>
      <c r="D4" s="13" t="s">
        <v>110</v>
      </c>
      <c r="F4" s="18" t="s">
        <v>118</v>
      </c>
      <c r="G4" s="19" t="s">
        <v>119</v>
      </c>
      <c r="H4" s="19" t="s">
        <v>118</v>
      </c>
      <c r="I4" s="20" t="s">
        <v>119</v>
      </c>
      <c r="K4" s="36" t="s">
        <v>121</v>
      </c>
      <c r="L4" s="37" t="s">
        <v>122</v>
      </c>
      <c r="M4" s="19"/>
    </row>
    <row r="5" spans="1:15" x14ac:dyDescent="0.25">
      <c r="A5" t="s">
        <v>88</v>
      </c>
      <c r="B5" s="11">
        <v>57</v>
      </c>
      <c r="C5" t="str">
        <f>VLOOKUP(B5,'Note Lookup'!$A$2:$C$89,2,FALSE)</f>
        <v>F5</v>
      </c>
      <c r="D5" s="9">
        <f>VLOOKUP(B5,'Note Lookup'!$A$2:$C$89,3,FALSE)</f>
        <v>698.45600000000002</v>
      </c>
      <c r="F5" s="25">
        <f t="shared" ref="F5:G8" si="0">$D5+F$3</f>
        <v>696.45600000000002</v>
      </c>
      <c r="G5" s="26">
        <f t="shared" si="0"/>
        <v>700.45600000000002</v>
      </c>
      <c r="H5" s="23">
        <f t="shared" ref="H5:H8" si="1">1200*LN(F5/$D5)/LN(2)</f>
        <v>-4.964428538533193</v>
      </c>
      <c r="I5" s="24">
        <f t="shared" ref="I5:I8" si="2">1200*LN(G5/$D5)/LN(2)</f>
        <v>4.9502334059928206</v>
      </c>
      <c r="K5" s="21">
        <v>17</v>
      </c>
      <c r="L5" s="38">
        <f>$D5*(2^(K5/1200)-1)</f>
        <v>6.8923326422923621</v>
      </c>
      <c r="N5" s="68"/>
      <c r="O5" s="68"/>
    </row>
    <row r="6" spans="1:15" x14ac:dyDescent="0.25">
      <c r="A6" t="s">
        <v>89</v>
      </c>
      <c r="B6" s="11">
        <v>55</v>
      </c>
      <c r="C6" t="str">
        <f>VLOOKUP(B6,'Note Lookup'!$A$2:$C$89,2,FALSE)</f>
        <v>D♯5/E♭5</v>
      </c>
      <c r="D6" s="9">
        <f>VLOOKUP(B6,'Note Lookup'!$A$2:$C$89,3,FALSE)</f>
        <v>622.25400000000002</v>
      </c>
      <c r="F6" s="25">
        <f t="shared" si="0"/>
        <v>620.25400000000002</v>
      </c>
      <c r="G6" s="26">
        <f t="shared" si="0"/>
        <v>624.25400000000002</v>
      </c>
      <c r="H6" s="23">
        <f t="shared" si="1"/>
        <v>-5.5733582214625237</v>
      </c>
      <c r="I6" s="24">
        <f t="shared" si="2"/>
        <v>5.5554734816867217</v>
      </c>
      <c r="K6" s="21">
        <v>17</v>
      </c>
      <c r="L6" s="38">
        <f t="shared" ref="L6:L24" si="3">$D6*(2^(K6/1200)-1)</f>
        <v>6.1403747064911629</v>
      </c>
      <c r="N6" s="68"/>
      <c r="O6" s="68"/>
    </row>
    <row r="7" spans="1:15" x14ac:dyDescent="0.25">
      <c r="A7" t="s">
        <v>90</v>
      </c>
      <c r="B7" s="11">
        <v>42</v>
      </c>
      <c r="C7" t="str">
        <f>VLOOKUP(B7,'Note Lookup'!$A$2:$C$89,2,FALSE)</f>
        <v>D4</v>
      </c>
      <c r="D7" s="9">
        <f>VLOOKUP(B7,'Note Lookup'!$A$2:$C$89,3,FALSE)</f>
        <v>293.66500000000002</v>
      </c>
      <c r="F7" s="25">
        <f t="shared" si="0"/>
        <v>291.66500000000002</v>
      </c>
      <c r="G7" s="26">
        <f t="shared" si="0"/>
        <v>295.66500000000002</v>
      </c>
      <c r="H7" s="23">
        <f t="shared" si="1"/>
        <v>-11.830870015366314</v>
      </c>
      <c r="I7" s="24">
        <f t="shared" si="2"/>
        <v>11.750568919784605</v>
      </c>
      <c r="K7" s="21">
        <v>20</v>
      </c>
      <c r="L7" s="38">
        <f t="shared" si="3"/>
        <v>3.4122229362640781</v>
      </c>
      <c r="N7" s="68"/>
      <c r="O7" s="68"/>
    </row>
    <row r="8" spans="1:15" x14ac:dyDescent="0.25">
      <c r="A8" t="s">
        <v>91</v>
      </c>
      <c r="B8" s="11">
        <v>46</v>
      </c>
      <c r="C8" t="str">
        <f>VLOOKUP(B8,'Note Lookup'!$A$2:$C$89,2,FALSE)</f>
        <v>F♯4/G♭4</v>
      </c>
      <c r="D8" s="9">
        <f>VLOOKUP(B8,'Note Lookup'!$A$2:$C$89,3,FALSE)</f>
        <v>369.99400000000003</v>
      </c>
      <c r="F8" s="25">
        <f t="shared" si="0"/>
        <v>367.99400000000003</v>
      </c>
      <c r="G8" s="26">
        <f t="shared" si="0"/>
        <v>371.99400000000003</v>
      </c>
      <c r="H8" s="23">
        <f t="shared" si="1"/>
        <v>-9.3835579300838443</v>
      </c>
      <c r="I8" s="24">
        <f t="shared" si="2"/>
        <v>9.3329716483412071</v>
      </c>
      <c r="K8" s="21">
        <v>20</v>
      </c>
      <c r="L8" s="38">
        <f t="shared" si="3"/>
        <v>4.2991231950695221</v>
      </c>
      <c r="N8" s="68"/>
      <c r="O8" s="68"/>
    </row>
    <row r="9" spans="1:15" x14ac:dyDescent="0.25">
      <c r="A9" t="s">
        <v>92</v>
      </c>
      <c r="B9" s="11">
        <v>47</v>
      </c>
      <c r="C9" t="str">
        <f>VLOOKUP(B9,'Note Lookup'!$A$2:$C$89,2,FALSE)</f>
        <v>G4</v>
      </c>
      <c r="D9" s="9">
        <f>VLOOKUP(B9,'Note Lookup'!$A$2:$C$89,3,FALSE)</f>
        <v>391.995</v>
      </c>
      <c r="F9" s="25">
        <f>$D9+F$3</f>
        <v>389.995</v>
      </c>
      <c r="G9" s="26">
        <f>$D9+G$3</f>
        <v>393.995</v>
      </c>
      <c r="H9" s="23">
        <f>1200*LN(F9/$D9)/LN(2)</f>
        <v>-8.8555496815340629</v>
      </c>
      <c r="I9" s="24">
        <f>1200*LN(G9/$D9)/LN(2)</f>
        <v>8.8104825025381306</v>
      </c>
      <c r="K9" s="21">
        <v>19</v>
      </c>
      <c r="L9" s="38">
        <f t="shared" si="3"/>
        <v>4.3257725175617816</v>
      </c>
      <c r="N9" s="68"/>
      <c r="O9" s="68"/>
    </row>
    <row r="10" spans="1:15" x14ac:dyDescent="0.25">
      <c r="A10" t="s">
        <v>93</v>
      </c>
      <c r="B10" s="11">
        <v>49</v>
      </c>
      <c r="C10" t="str">
        <f>VLOOKUP(B10,'Note Lookup'!$A$2:$C$89,2,FALSE)</f>
        <v>A4 A440</v>
      </c>
      <c r="D10" s="9">
        <f>VLOOKUP(B10,'Note Lookup'!$A$2:$C$89,3,FALSE)</f>
        <v>440</v>
      </c>
      <c r="F10" s="25">
        <f t="shared" ref="F10:G24" si="4">$D10+F$3</f>
        <v>438</v>
      </c>
      <c r="G10" s="26">
        <f t="shared" si="4"/>
        <v>442</v>
      </c>
      <c r="H10" s="23">
        <f t="shared" ref="H10:H24" si="5">1200*LN(F10/$D10)/LN(2)</f>
        <v>-7.8871847081833861</v>
      </c>
      <c r="I10" s="24">
        <f t="shared" ref="I10:I24" si="6">1200*LN(G10/$D10)/LN(2)</f>
        <v>7.8514150401265042</v>
      </c>
      <c r="K10" s="21">
        <v>19</v>
      </c>
      <c r="L10" s="38">
        <f t="shared" si="3"/>
        <v>4.85552088094793</v>
      </c>
      <c r="N10" s="68"/>
      <c r="O10" s="68"/>
    </row>
    <row r="11" spans="1:15" x14ac:dyDescent="0.25">
      <c r="A11" t="s">
        <v>102</v>
      </c>
      <c r="B11" s="11">
        <v>51</v>
      </c>
      <c r="C11" t="str">
        <f>VLOOKUP(B11,'Note Lookup'!$A$2:$C$89,2,FALSE)</f>
        <v>B4</v>
      </c>
      <c r="D11" s="9">
        <f>VLOOKUP(B11,'Note Lookup'!$A$2:$C$89,3,FALSE)</f>
        <v>493.88299999999998</v>
      </c>
      <c r="F11" s="25">
        <f t="shared" si="4"/>
        <v>491.88299999999998</v>
      </c>
      <c r="G11" s="26">
        <f t="shared" si="4"/>
        <v>495.88299999999998</v>
      </c>
      <c r="H11" s="23">
        <f t="shared" si="5"/>
        <v>-7.024938675214373</v>
      </c>
      <c r="I11" s="24">
        <f t="shared" si="6"/>
        <v>6.9965482967346118</v>
      </c>
      <c r="K11" s="21">
        <v>18</v>
      </c>
      <c r="L11" s="38">
        <f t="shared" si="3"/>
        <v>5.1617917452223514</v>
      </c>
      <c r="N11" s="68"/>
      <c r="O11" s="68"/>
    </row>
    <row r="12" spans="1:15" x14ac:dyDescent="0.25">
      <c r="A12" t="s">
        <v>94</v>
      </c>
      <c r="B12" s="11">
        <v>52</v>
      </c>
      <c r="C12" t="str">
        <f>VLOOKUP(B12,'Note Lookup'!$A$2:$C$89,2,FALSE)</f>
        <v>C5</v>
      </c>
      <c r="D12" s="9">
        <f>VLOOKUP(B12,'Note Lookup'!$A$2:$C$89,3,FALSE)</f>
        <v>523.25099999999998</v>
      </c>
      <c r="F12" s="25">
        <f t="shared" si="4"/>
        <v>521.25099999999998</v>
      </c>
      <c r="G12" s="26">
        <f t="shared" si="4"/>
        <v>525.25099999999998</v>
      </c>
      <c r="H12" s="23">
        <f t="shared" si="5"/>
        <v>-6.629900813509253</v>
      </c>
      <c r="I12" s="24">
        <f t="shared" si="6"/>
        <v>6.6046079025706028</v>
      </c>
      <c r="K12" s="21">
        <v>18</v>
      </c>
      <c r="L12" s="38">
        <f t="shared" si="3"/>
        <v>5.4687298256456298</v>
      </c>
      <c r="N12" s="68"/>
      <c r="O12" s="68"/>
    </row>
    <row r="13" spans="1:15" x14ac:dyDescent="0.25">
      <c r="A13" t="s">
        <v>103</v>
      </c>
      <c r="B13" s="11">
        <v>54</v>
      </c>
      <c r="C13" t="str">
        <f>VLOOKUP(B13,'Note Lookup'!$A$2:$C$89,2,FALSE)</f>
        <v>D5</v>
      </c>
      <c r="D13" s="9">
        <f>VLOOKUP(B13,'Note Lookup'!$A$2:$C$89,3,FALSE)</f>
        <v>587.33000000000004</v>
      </c>
      <c r="F13" s="25">
        <f t="shared" si="4"/>
        <v>585.33000000000004</v>
      </c>
      <c r="G13" s="26">
        <f t="shared" si="4"/>
        <v>589.33000000000004</v>
      </c>
      <c r="H13" s="23">
        <f t="shared" si="5"/>
        <v>-5.9053288342114723</v>
      </c>
      <c r="I13" s="24">
        <f t="shared" si="6"/>
        <v>5.8852539095004008</v>
      </c>
      <c r="K13" s="21">
        <v>17</v>
      </c>
      <c r="L13" s="38">
        <f t="shared" si="3"/>
        <v>5.7957462328300897</v>
      </c>
      <c r="N13" s="68"/>
      <c r="O13" s="68"/>
    </row>
    <row r="14" spans="1:15" x14ac:dyDescent="0.25">
      <c r="A14" t="s">
        <v>95</v>
      </c>
      <c r="B14" s="11">
        <v>56</v>
      </c>
      <c r="C14" t="str">
        <f>VLOOKUP(B14,'Note Lookup'!$A$2:$C$89,2,FALSE)</f>
        <v>E5</v>
      </c>
      <c r="D14" s="9">
        <f>VLOOKUP(B14,'Note Lookup'!$A$2:$C$89,3,FALSE)</f>
        <v>659.255</v>
      </c>
      <c r="F14" s="25">
        <f t="shared" si="4"/>
        <v>657.255</v>
      </c>
      <c r="G14" s="26">
        <f t="shared" si="4"/>
        <v>661.255</v>
      </c>
      <c r="H14" s="23">
        <f t="shared" si="5"/>
        <v>-5.2600751407605548</v>
      </c>
      <c r="I14" s="24">
        <f t="shared" si="6"/>
        <v>5.2441416508296737</v>
      </c>
      <c r="K14" s="21">
        <v>17</v>
      </c>
      <c r="L14" s="38">
        <f t="shared" si="3"/>
        <v>6.5054989234747085</v>
      </c>
      <c r="N14" s="68"/>
      <c r="O14" s="68"/>
    </row>
    <row r="15" spans="1:15" x14ac:dyDescent="0.25">
      <c r="A15" t="s">
        <v>104</v>
      </c>
      <c r="B15" s="11">
        <v>59</v>
      </c>
      <c r="C15" t="str">
        <f>VLOOKUP(B15,'Note Lookup'!$A$2:$C$89,2,FALSE)</f>
        <v>G5</v>
      </c>
      <c r="D15" s="9">
        <f>VLOOKUP(B15,'Note Lookup'!$A$2:$C$89,3,FALSE)</f>
        <v>783.99099999999999</v>
      </c>
      <c r="F15" s="25">
        <f t="shared" si="4"/>
        <v>781.99099999999999</v>
      </c>
      <c r="G15" s="26">
        <f t="shared" si="4"/>
        <v>785.99099999999999</v>
      </c>
      <c r="H15" s="23">
        <f t="shared" si="5"/>
        <v>-4.4221069982985499</v>
      </c>
      <c r="I15" s="24">
        <f t="shared" si="6"/>
        <v>4.4108403422765488</v>
      </c>
      <c r="K15" s="21">
        <v>16</v>
      </c>
      <c r="L15" s="38">
        <f t="shared" si="3"/>
        <v>7.2792005868985044</v>
      </c>
      <c r="N15" s="68"/>
      <c r="O15" s="68"/>
    </row>
    <row r="16" spans="1:15" x14ac:dyDescent="0.25">
      <c r="A16" t="s">
        <v>96</v>
      </c>
      <c r="B16" s="11">
        <v>58</v>
      </c>
      <c r="C16" t="str">
        <f>VLOOKUP(B16,'Note Lookup'!$A$2:$C$89,2,FALSE)</f>
        <v>F♯5/G♭5</v>
      </c>
      <c r="D16" s="9">
        <f>VLOOKUP(B16,'Note Lookup'!$A$2:$C$89,3,FALSE)</f>
        <v>739.98900000000003</v>
      </c>
      <c r="F16" s="25">
        <f t="shared" si="4"/>
        <v>737.98900000000003</v>
      </c>
      <c r="G16" s="26">
        <f t="shared" si="4"/>
        <v>741.98900000000003</v>
      </c>
      <c r="H16" s="23">
        <f t="shared" si="5"/>
        <v>-4.6854150894929809</v>
      </c>
      <c r="I16" s="24">
        <f t="shared" si="6"/>
        <v>4.6727686918105169</v>
      </c>
      <c r="K16" s="21">
        <v>16</v>
      </c>
      <c r="L16" s="38">
        <f t="shared" si="3"/>
        <v>6.8706507639736145</v>
      </c>
      <c r="N16" s="68"/>
      <c r="O16" s="68"/>
    </row>
    <row r="17" spans="1:15" x14ac:dyDescent="0.25">
      <c r="A17" t="s">
        <v>105</v>
      </c>
      <c r="B17" s="11">
        <v>63</v>
      </c>
      <c r="C17" t="str">
        <f>VLOOKUP(B17,'Note Lookup'!$A$2:$C$89,2,FALSE)</f>
        <v>B5</v>
      </c>
      <c r="D17" s="9">
        <f>VLOOKUP(B17,'Note Lookup'!$A$2:$C$89,3,FALSE)</f>
        <v>987.76700000000005</v>
      </c>
      <c r="F17" s="25">
        <f t="shared" si="4"/>
        <v>985.76700000000005</v>
      </c>
      <c r="G17" s="26">
        <f t="shared" si="4"/>
        <v>989.76700000000005</v>
      </c>
      <c r="H17" s="23">
        <f t="shared" si="5"/>
        <v>-3.5089025914459846</v>
      </c>
      <c r="I17" s="24">
        <f t="shared" si="6"/>
        <v>3.5018050548441475</v>
      </c>
      <c r="K17" s="21">
        <v>15</v>
      </c>
      <c r="L17" s="38">
        <f t="shared" si="3"/>
        <v>8.5955324226910417</v>
      </c>
      <c r="N17" s="68"/>
      <c r="O17" s="68"/>
    </row>
    <row r="18" spans="1:15" x14ac:dyDescent="0.25">
      <c r="A18" t="s">
        <v>97</v>
      </c>
      <c r="B18" s="11">
        <v>61</v>
      </c>
      <c r="C18" t="str">
        <f>VLOOKUP(B18,'Note Lookup'!$A$2:$C$89,2,FALSE)</f>
        <v>A5</v>
      </c>
      <c r="D18" s="9">
        <f>VLOOKUP(B18,'Note Lookup'!$A$2:$C$89,3,FALSE)</f>
        <v>880</v>
      </c>
      <c r="F18" s="25">
        <f t="shared" si="4"/>
        <v>878</v>
      </c>
      <c r="G18" s="26">
        <f t="shared" si="4"/>
        <v>882</v>
      </c>
      <c r="H18" s="23">
        <f t="shared" si="5"/>
        <v>-3.9391007871617774</v>
      </c>
      <c r="I18" s="24">
        <f t="shared" si="6"/>
        <v>3.9301584394330495</v>
      </c>
      <c r="K18" s="21">
        <v>15</v>
      </c>
      <c r="L18" s="38">
        <f t="shared" si="3"/>
        <v>7.6577457355511136</v>
      </c>
      <c r="N18" s="68"/>
      <c r="O18" s="68"/>
    </row>
    <row r="19" spans="1:15" x14ac:dyDescent="0.25">
      <c r="A19" t="s">
        <v>106</v>
      </c>
      <c r="B19" s="11">
        <v>66</v>
      </c>
      <c r="C19" t="str">
        <f>VLOOKUP(B19,'Note Lookup'!$A$2:$C$89,2,FALSE)</f>
        <v>D6</v>
      </c>
      <c r="D19" s="9">
        <f>VLOOKUP(B19,'Note Lookup'!$A$2:$C$89,3,FALSE)</f>
        <v>1174.6600000000001</v>
      </c>
      <c r="F19" s="25">
        <f t="shared" si="4"/>
        <v>1172.6600000000001</v>
      </c>
      <c r="G19" s="26">
        <f t="shared" si="4"/>
        <v>1176.6600000000001</v>
      </c>
      <c r="H19" s="23">
        <f t="shared" si="5"/>
        <v>-2.9501464955865591</v>
      </c>
      <c r="I19" s="24">
        <f t="shared" si="6"/>
        <v>2.9451277862322436</v>
      </c>
      <c r="K19" s="21">
        <v>14</v>
      </c>
      <c r="L19" s="38">
        <f t="shared" si="3"/>
        <v>9.5376553003106324</v>
      </c>
      <c r="N19" s="68"/>
      <c r="O19" s="68"/>
    </row>
    <row r="20" spans="1:15" x14ac:dyDescent="0.25">
      <c r="A20" t="s">
        <v>98</v>
      </c>
      <c r="B20" s="11">
        <v>64</v>
      </c>
      <c r="C20" t="str">
        <f>VLOOKUP(B20,'Note Lookup'!$A$2:$C$89,2,FALSE)</f>
        <v>C6</v>
      </c>
      <c r="D20" s="9">
        <f>VLOOKUP(B20,'Note Lookup'!$A$2:$C$89,3,FALSE)</f>
        <v>1046.5</v>
      </c>
      <c r="F20" s="25">
        <f t="shared" si="4"/>
        <v>1044.5</v>
      </c>
      <c r="G20" s="26">
        <f t="shared" si="4"/>
        <v>1048.5</v>
      </c>
      <c r="H20" s="23">
        <f t="shared" si="5"/>
        <v>-3.3117830263211534</v>
      </c>
      <c r="I20" s="24">
        <f t="shared" si="6"/>
        <v>3.3054598090600402</v>
      </c>
      <c r="K20" s="21">
        <v>14</v>
      </c>
      <c r="L20" s="38">
        <f t="shared" si="3"/>
        <v>8.4970598060503271</v>
      </c>
      <c r="N20" s="68"/>
      <c r="O20" s="68"/>
    </row>
    <row r="21" spans="1:15" x14ac:dyDescent="0.25">
      <c r="A21" t="s">
        <v>107</v>
      </c>
      <c r="B21" s="11">
        <v>71</v>
      </c>
      <c r="C21" t="str">
        <f>VLOOKUP(B21,'Note Lookup'!$A$2:$C$89,2,FALSE)</f>
        <v>G6</v>
      </c>
      <c r="D21" s="9">
        <f>VLOOKUP(B21,'Note Lookup'!$A$2:$C$89,3,FALSE)</f>
        <v>1567.98</v>
      </c>
      <c r="F21" s="25">
        <f t="shared" si="4"/>
        <v>1565.98</v>
      </c>
      <c r="G21" s="26">
        <f t="shared" si="4"/>
        <v>1569.98</v>
      </c>
      <c r="H21" s="23">
        <f t="shared" si="5"/>
        <v>-2.20964439123459</v>
      </c>
      <c r="I21" s="24">
        <f t="shared" si="6"/>
        <v>2.2068277269176155</v>
      </c>
      <c r="K21" s="21">
        <v>13</v>
      </c>
      <c r="L21" s="38">
        <f t="shared" si="3"/>
        <v>11.818427235178433</v>
      </c>
      <c r="N21" s="68"/>
      <c r="O21" s="68"/>
    </row>
    <row r="22" spans="1:15" x14ac:dyDescent="0.25">
      <c r="A22" t="s">
        <v>99</v>
      </c>
      <c r="B22" s="11">
        <v>68</v>
      </c>
      <c r="C22" t="str">
        <f>VLOOKUP(B22,'Note Lookup'!$A$2:$C$89,2,FALSE)</f>
        <v>E6</v>
      </c>
      <c r="D22" s="9">
        <f>VLOOKUP(B22,'Note Lookup'!$A$2:$C$89,3,FALSE)</f>
        <v>1318.51</v>
      </c>
      <c r="F22" s="25">
        <f t="shared" si="4"/>
        <v>1316.51</v>
      </c>
      <c r="G22" s="26">
        <f t="shared" si="4"/>
        <v>1320.51</v>
      </c>
      <c r="H22" s="23">
        <f t="shared" si="5"/>
        <v>-2.6280398350177361</v>
      </c>
      <c r="I22" s="24">
        <f t="shared" si="6"/>
        <v>2.6240564762831644</v>
      </c>
      <c r="K22" s="21">
        <v>14</v>
      </c>
      <c r="L22" s="38">
        <f t="shared" si="3"/>
        <v>10.70564579538979</v>
      </c>
      <c r="N22" s="68"/>
      <c r="O22" s="68"/>
    </row>
    <row r="23" spans="1:15" x14ac:dyDescent="0.25">
      <c r="A23" t="s">
        <v>108</v>
      </c>
      <c r="B23" s="11">
        <v>75</v>
      </c>
      <c r="C23" t="str">
        <f>VLOOKUP(B23,'Note Lookup'!$A$2:$C$89,2,FALSE)</f>
        <v>B6</v>
      </c>
      <c r="D23" s="9">
        <f>VLOOKUP(B23,'Note Lookup'!$A$2:$C$89,3,FALSE)</f>
        <v>1975.53</v>
      </c>
      <c r="F23" s="25">
        <f t="shared" si="4"/>
        <v>1973.53</v>
      </c>
      <c r="G23" s="26">
        <f t="shared" si="4"/>
        <v>1977.53</v>
      </c>
      <c r="H23" s="23">
        <f t="shared" si="5"/>
        <v>-1.7535658582874354</v>
      </c>
      <c r="I23" s="24">
        <f t="shared" si="6"/>
        <v>1.7517914696794386</v>
      </c>
      <c r="K23" s="21">
        <v>11</v>
      </c>
      <c r="L23" s="38">
        <f t="shared" si="3"/>
        <v>12.592181669232392</v>
      </c>
      <c r="N23" s="68"/>
      <c r="O23" s="68"/>
    </row>
    <row r="24" spans="1:15" ht="15.75" thickBot="1" x14ac:dyDescent="0.3">
      <c r="A24" t="s">
        <v>100</v>
      </c>
      <c r="B24" s="11">
        <v>70</v>
      </c>
      <c r="C24" t="str">
        <f>VLOOKUP(B24,'Note Lookup'!$A$2:$C$89,2,FALSE)</f>
        <v>F♯6/G♭6</v>
      </c>
      <c r="D24" s="9">
        <f>VLOOKUP(B24,'Note Lookup'!$A$2:$C$89,3,FALSE)</f>
        <v>1479.98</v>
      </c>
      <c r="F24" s="25">
        <f t="shared" si="4"/>
        <v>1477.98</v>
      </c>
      <c r="G24" s="26">
        <f t="shared" si="4"/>
        <v>1481.98</v>
      </c>
      <c r="H24" s="23">
        <f t="shared" si="5"/>
        <v>-2.3411193023410579</v>
      </c>
      <c r="I24" s="24">
        <f t="shared" si="6"/>
        <v>2.3379577201260124</v>
      </c>
      <c r="K24" s="28">
        <v>13</v>
      </c>
      <c r="L24" s="39">
        <f t="shared" si="3"/>
        <v>11.15513969535286</v>
      </c>
      <c r="N24" s="68"/>
      <c r="O24" s="68"/>
    </row>
    <row r="25" spans="1:15" x14ac:dyDescent="0.25">
      <c r="A25" s="54"/>
      <c r="B25" s="55"/>
      <c r="C25" s="54"/>
      <c r="D25" s="56"/>
      <c r="E25" s="57"/>
      <c r="F25" s="58"/>
      <c r="G25" s="59"/>
      <c r="H25" s="60"/>
      <c r="I25" s="61"/>
      <c r="J25" s="22"/>
      <c r="K25" s="22"/>
      <c r="L25" s="26"/>
      <c r="M25" s="22"/>
      <c r="N25" s="68"/>
      <c r="O25" s="68"/>
    </row>
    <row r="26" spans="1:15" ht="15.75" thickBot="1" x14ac:dyDescent="0.3">
      <c r="A26" s="54"/>
      <c r="B26" s="55"/>
      <c r="C26" s="54"/>
      <c r="D26" s="56"/>
      <c r="E26" s="57"/>
      <c r="F26" s="62"/>
      <c r="G26" s="63"/>
      <c r="H26" s="64"/>
      <c r="I26" s="65"/>
      <c r="J26" s="22"/>
      <c r="K26" s="22"/>
      <c r="L26" s="26"/>
      <c r="M26" s="22"/>
      <c r="N26" s="68"/>
      <c r="O26" s="68"/>
    </row>
    <row r="27" spans="1:15" x14ac:dyDescent="0.25">
      <c r="E27" s="22"/>
      <c r="F27" s="22"/>
      <c r="G27" s="22"/>
      <c r="H27" s="22"/>
      <c r="I27" s="22"/>
      <c r="J27" s="22"/>
      <c r="K27" s="22"/>
      <c r="L27" s="26"/>
      <c r="M27" s="22"/>
    </row>
    <row r="28" spans="1:15" x14ac:dyDescent="0.25">
      <c r="E28" s="22"/>
      <c r="F28" s="22"/>
      <c r="G28" s="22"/>
      <c r="H28" s="22"/>
      <c r="I28" s="22"/>
      <c r="J28" s="22"/>
      <c r="K28" s="22"/>
      <c r="L28" s="26"/>
      <c r="M28" s="22"/>
    </row>
    <row r="29" spans="1:15" ht="30.75" thickBot="1" x14ac:dyDescent="0.3">
      <c r="A29" s="12" t="s">
        <v>112</v>
      </c>
      <c r="B29" s="13" t="s">
        <v>85</v>
      </c>
      <c r="C29" s="13" t="s">
        <v>86</v>
      </c>
      <c r="D29" s="13" t="s">
        <v>110</v>
      </c>
    </row>
    <row r="30" spans="1:15" x14ac:dyDescent="0.25">
      <c r="A30" s="44" t="s">
        <v>144</v>
      </c>
      <c r="B30" s="45"/>
      <c r="C30" s="45"/>
      <c r="D30" s="46"/>
    </row>
    <row r="31" spans="1:15" x14ac:dyDescent="0.25">
      <c r="A31" s="21" t="s">
        <v>113</v>
      </c>
      <c r="B31" s="47">
        <v>23</v>
      </c>
      <c r="C31" s="22" t="str">
        <f>VLOOKUP(B31,'Note Lookup'!$A$2:$C$89,2,FALSE)</f>
        <v>G2</v>
      </c>
      <c r="D31" s="38">
        <f>VLOOKUP(B31,'Note Lookup'!$A$2:$C$89,3,FALSE)</f>
        <v>97.998900000000006</v>
      </c>
    </row>
    <row r="32" spans="1:15" x14ac:dyDescent="0.25">
      <c r="A32" s="21" t="s">
        <v>141</v>
      </c>
      <c r="B32" s="47">
        <v>35</v>
      </c>
      <c r="C32" s="22" t="str">
        <f>VLOOKUP(B32,'Note Lookup'!$A$2:$C$89,2,FALSE)</f>
        <v>G3</v>
      </c>
      <c r="D32" s="38">
        <f>VLOOKUP(B32,'Note Lookup'!$A$2:$C$89,3,FALSE)</f>
        <v>195.99799999999999</v>
      </c>
    </row>
    <row r="33" spans="1:5" x14ac:dyDescent="0.25">
      <c r="A33" s="21" t="s">
        <v>111</v>
      </c>
      <c r="B33" s="47">
        <v>35</v>
      </c>
      <c r="C33" s="22" t="str">
        <f>VLOOKUP(B33,'Note Lookup'!$A$2:$C$89,2,FALSE)</f>
        <v>G3</v>
      </c>
      <c r="D33" s="38">
        <f>VLOOKUP(B33,'Note Lookup'!$A$2:$C$89,3,FALSE)</f>
        <v>195.99799999999999</v>
      </c>
    </row>
    <row r="34" spans="1:5" x14ac:dyDescent="0.25">
      <c r="A34" s="21" t="s">
        <v>115</v>
      </c>
      <c r="B34" s="47">
        <v>39</v>
      </c>
      <c r="C34" s="22" t="str">
        <f>VLOOKUP(B34,'Note Lookup'!$A$2:$C$89,2,FALSE)</f>
        <v>B3</v>
      </c>
      <c r="D34" s="38">
        <f>VLOOKUP(B34,'Note Lookup'!$A$2:$C$89,3,FALSE)</f>
        <v>246.94200000000001</v>
      </c>
    </row>
    <row r="35" spans="1:5" x14ac:dyDescent="0.25">
      <c r="A35" s="21" t="s">
        <v>116</v>
      </c>
      <c r="B35" s="47">
        <v>42</v>
      </c>
      <c r="C35" s="22" t="str">
        <f>VLOOKUP(B35,'Note Lookup'!$A$2:$C$89,2,FALSE)</f>
        <v>D4</v>
      </c>
      <c r="D35" s="38">
        <f>VLOOKUP(B35,'Note Lookup'!$A$2:$C$89,3,FALSE)</f>
        <v>293.66500000000002</v>
      </c>
    </row>
    <row r="36" spans="1:5" x14ac:dyDescent="0.25">
      <c r="A36" s="21"/>
      <c r="B36" s="47"/>
      <c r="C36" s="22"/>
      <c r="D36" s="38"/>
    </row>
    <row r="37" spans="1:5" x14ac:dyDescent="0.25">
      <c r="A37" s="21" t="s">
        <v>130</v>
      </c>
      <c r="B37" s="47">
        <v>18</v>
      </c>
      <c r="C37" s="22" t="str">
        <f>VLOOKUP(B37,'Note Lookup'!$A$2:$C$89,2,FALSE)</f>
        <v>D2</v>
      </c>
      <c r="D37" s="38">
        <f>VLOOKUP(B37,'Note Lookup'!$A$2:$C$89,3,FALSE)</f>
        <v>73.416200000000003</v>
      </c>
    </row>
    <row r="38" spans="1:5" x14ac:dyDescent="0.25">
      <c r="A38" s="21" t="s">
        <v>142</v>
      </c>
      <c r="B38" s="47">
        <v>30</v>
      </c>
      <c r="C38" s="22" t="str">
        <f>VLOOKUP(B38,'Note Lookup'!$A$2:$C$89,2,FALSE)</f>
        <v>D3</v>
      </c>
      <c r="D38" s="38">
        <f>VLOOKUP(B38,'Note Lookup'!$A$2:$C$89,3,FALSE)</f>
        <v>146.83199999999999</v>
      </c>
    </row>
    <row r="39" spans="1:5" x14ac:dyDescent="0.25">
      <c r="A39" s="21" t="s">
        <v>116</v>
      </c>
      <c r="B39" s="47">
        <v>42</v>
      </c>
      <c r="C39" s="22" t="str">
        <f>VLOOKUP(B39,'Note Lookup'!$A$2:$C$89,2,FALSE)</f>
        <v>D4</v>
      </c>
      <c r="D39" s="38">
        <f>VLOOKUP(B39,'Note Lookup'!$A$2:$C$89,3,FALSE)</f>
        <v>293.66500000000002</v>
      </c>
    </row>
    <row r="40" spans="1:5" x14ac:dyDescent="0.25">
      <c r="A40" s="21" t="s">
        <v>131</v>
      </c>
      <c r="B40" s="47">
        <v>34</v>
      </c>
      <c r="C40" s="22" t="str">
        <f>VLOOKUP(B40,'Note Lookup'!$A$2:$C$89,2,FALSE)</f>
        <v>F♯3/G♭3</v>
      </c>
      <c r="D40" s="38">
        <f>VLOOKUP(B40,'Note Lookup'!$A$2:$C$89,3,FALSE)</f>
        <v>184.99700000000001</v>
      </c>
      <c r="E40" t="s">
        <v>147</v>
      </c>
    </row>
    <row r="41" spans="1:5" ht="15.75" thickBot="1" x14ac:dyDescent="0.3">
      <c r="A41" s="28" t="s">
        <v>132</v>
      </c>
      <c r="B41" s="48">
        <v>37</v>
      </c>
      <c r="C41" s="29" t="str">
        <f>VLOOKUP(B41,'Note Lookup'!$A$2:$C$89,2,FALSE)</f>
        <v>A3</v>
      </c>
      <c r="D41" s="39">
        <f>VLOOKUP(B41,'Note Lookup'!$A$2:$C$89,3,FALSE)</f>
        <v>220</v>
      </c>
    </row>
    <row r="42" spans="1:5" ht="15.75" thickBot="1" x14ac:dyDescent="0.3">
      <c r="D42" s="9"/>
    </row>
    <row r="43" spans="1:5" x14ac:dyDescent="0.25">
      <c r="A43" s="44" t="s">
        <v>145</v>
      </c>
      <c r="B43" s="49"/>
      <c r="C43" s="50"/>
      <c r="D43" s="51"/>
    </row>
    <row r="44" spans="1:5" x14ac:dyDescent="0.25">
      <c r="A44" s="21" t="s">
        <v>133</v>
      </c>
      <c r="B44" s="47">
        <v>16</v>
      </c>
      <c r="C44" s="22" t="str">
        <f>VLOOKUP(B44,'Note Lookup'!$A$2:$C$89,2,FALSE)</f>
        <v>C2</v>
      </c>
      <c r="D44" s="38">
        <f>VLOOKUP(B44,'Note Lookup'!$A$2:$C$89,3,FALSE)</f>
        <v>65.406400000000005</v>
      </c>
    </row>
    <row r="45" spans="1:5" x14ac:dyDescent="0.25">
      <c r="A45" s="21" t="s">
        <v>143</v>
      </c>
      <c r="B45" s="47">
        <v>28</v>
      </c>
      <c r="C45" s="22" t="str">
        <f>VLOOKUP(B45,'Note Lookup'!$A$2:$C$89,2,FALSE)</f>
        <v>C3</v>
      </c>
      <c r="D45" s="38">
        <f>VLOOKUP(B45,'Note Lookup'!$A$2:$C$89,3,FALSE)</f>
        <v>130.81299999999999</v>
      </c>
    </row>
    <row r="46" spans="1:5" x14ac:dyDescent="0.25">
      <c r="A46" s="21" t="s">
        <v>134</v>
      </c>
      <c r="B46" s="47">
        <v>40</v>
      </c>
      <c r="C46" s="22" t="str">
        <f>VLOOKUP(B46,'Note Lookup'!$A$2:$C$89,2,FALSE)</f>
        <v>C4</v>
      </c>
      <c r="D46" s="38">
        <f>VLOOKUP(B46,'Note Lookup'!$A$2:$C$89,3,FALSE)</f>
        <v>261.62599999999998</v>
      </c>
    </row>
    <row r="47" spans="1:5" x14ac:dyDescent="0.25">
      <c r="A47" s="21" t="s">
        <v>114</v>
      </c>
      <c r="B47" s="47">
        <v>44</v>
      </c>
      <c r="C47" s="22" t="str">
        <f>VLOOKUP(B47,'Note Lookup'!$A$2:$C$89,2,FALSE)</f>
        <v>E4</v>
      </c>
      <c r="D47" s="38">
        <f>VLOOKUP(B47,'Note Lookup'!$A$2:$C$89,3,FALSE)</f>
        <v>329.62799999999999</v>
      </c>
    </row>
    <row r="48" spans="1:5" x14ac:dyDescent="0.25">
      <c r="A48" s="21" t="s">
        <v>111</v>
      </c>
      <c r="B48" s="47">
        <v>35</v>
      </c>
      <c r="C48" s="22" t="str">
        <f>VLOOKUP(B48,'Note Lookup'!$A$2:$C$89,2,FALSE)</f>
        <v>G3</v>
      </c>
      <c r="D48" s="38">
        <f>VLOOKUP(B48,'Note Lookup'!$A$2:$C$89,3,FALSE)</f>
        <v>195.99799999999999</v>
      </c>
    </row>
    <row r="49" spans="1:4" x14ac:dyDescent="0.25">
      <c r="A49" s="21"/>
      <c r="B49" s="47"/>
      <c r="C49" s="22"/>
      <c r="D49" s="27"/>
    </row>
    <row r="50" spans="1:4" x14ac:dyDescent="0.25">
      <c r="A50" s="21" t="s">
        <v>133</v>
      </c>
      <c r="B50" s="47">
        <v>16</v>
      </c>
      <c r="C50" s="22" t="str">
        <f>VLOOKUP(B50,'Note Lookup'!$A$2:$C$89,2,FALSE)</f>
        <v>C2</v>
      </c>
      <c r="D50" s="38">
        <f>VLOOKUP(B50,'Note Lookup'!$A$2:$C$89,3,FALSE)</f>
        <v>65.406400000000005</v>
      </c>
    </row>
    <row r="51" spans="1:4" x14ac:dyDescent="0.25">
      <c r="A51" s="21" t="s">
        <v>143</v>
      </c>
      <c r="B51" s="47">
        <v>28</v>
      </c>
      <c r="C51" s="22" t="str">
        <f>VLOOKUP(B51,'Note Lookup'!$A$2:$C$89,2,FALSE)</f>
        <v>C3</v>
      </c>
      <c r="D51" s="38">
        <f>VLOOKUP(B51,'Note Lookup'!$A$2:$C$89,3,FALSE)</f>
        <v>130.81299999999999</v>
      </c>
    </row>
    <row r="52" spans="1:4" x14ac:dyDescent="0.25">
      <c r="A52" s="21" t="s">
        <v>134</v>
      </c>
      <c r="B52" s="47">
        <v>40</v>
      </c>
      <c r="C52" s="22" t="str">
        <f>VLOOKUP(B52,'Note Lookup'!$A$2:$C$89,2,FALSE)</f>
        <v>C4</v>
      </c>
      <c r="D52" s="38">
        <f>VLOOKUP(B52,'Note Lookup'!$A$2:$C$89,3,FALSE)</f>
        <v>261.62599999999998</v>
      </c>
    </row>
    <row r="53" spans="1:4" x14ac:dyDescent="0.25">
      <c r="A53" s="21" t="s">
        <v>114</v>
      </c>
      <c r="B53" s="47">
        <v>44</v>
      </c>
      <c r="C53" s="22" t="str">
        <f>VLOOKUP(B53,'Note Lookup'!$A$2:$C$89,2,FALSE)</f>
        <v>E4</v>
      </c>
      <c r="D53" s="38">
        <f>VLOOKUP(B53,'Note Lookup'!$A$2:$C$89,3,FALSE)</f>
        <v>329.62799999999999</v>
      </c>
    </row>
    <row r="54" spans="1:4" ht="15.75" thickBot="1" x14ac:dyDescent="0.3">
      <c r="A54" s="28" t="s">
        <v>111</v>
      </c>
      <c r="B54" s="48">
        <v>35</v>
      </c>
      <c r="C54" s="29" t="str">
        <f>VLOOKUP(B54,'Note Lookup'!$A$2:$C$89,2,FALSE)</f>
        <v>G3</v>
      </c>
      <c r="D54" s="39">
        <f>VLOOKUP(B54,'Note Lookup'!$A$2:$C$89,3,FALSE)</f>
        <v>195.99799999999999</v>
      </c>
    </row>
  </sheetData>
  <mergeCells count="2">
    <mergeCell ref="F2:G2"/>
    <mergeCell ref="H2:I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1" workbookViewId="0">
      <selection activeCell="E34" sqref="E34"/>
    </sheetView>
  </sheetViews>
  <sheetFormatPr defaultRowHeight="15" x14ac:dyDescent="0.25"/>
  <cols>
    <col min="1" max="1" width="9.85546875" customWidth="1"/>
    <col min="2" max="2" width="6.85546875" style="11" customWidth="1"/>
    <col min="3" max="3" width="10.85546875" customWidth="1"/>
    <col min="4" max="4" width="8.140625" customWidth="1"/>
    <col min="5" max="5" width="3.42578125" customWidth="1"/>
    <col min="6" max="7" width="7.7109375" customWidth="1"/>
    <col min="8" max="9" width="8.85546875" customWidth="1"/>
    <col min="10" max="10" width="4.28515625" customWidth="1"/>
    <col min="12" max="12" width="11.140625" customWidth="1"/>
    <col min="13" max="13" width="4.5703125" customWidth="1"/>
  </cols>
  <sheetData>
    <row r="1" spans="1:13" ht="18.600000000000001" thickBot="1" x14ac:dyDescent="0.4">
      <c r="A1" s="8" t="s">
        <v>158</v>
      </c>
    </row>
    <row r="2" spans="1:13" ht="18" x14ac:dyDescent="0.35">
      <c r="A2" s="8"/>
      <c r="F2" s="76" t="s">
        <v>117</v>
      </c>
      <c r="G2" s="77"/>
      <c r="H2" s="77" t="s">
        <v>120</v>
      </c>
      <c r="I2" s="78"/>
      <c r="K2" s="33"/>
      <c r="L2" s="34"/>
      <c r="M2" s="31"/>
    </row>
    <row r="3" spans="1:13" s="10" customFormat="1" ht="28.9" customHeight="1" x14ac:dyDescent="0.3">
      <c r="F3" s="14">
        <v>-2</v>
      </c>
      <c r="G3" s="15">
        <v>2</v>
      </c>
      <c r="H3" s="16"/>
      <c r="I3" s="17"/>
      <c r="K3" s="35"/>
      <c r="L3" s="17"/>
    </row>
    <row r="4" spans="1:13" ht="28.9" x14ac:dyDescent="0.3">
      <c r="A4" s="12" t="s">
        <v>84</v>
      </c>
      <c r="B4" s="13" t="s">
        <v>85</v>
      </c>
      <c r="C4" s="13" t="s">
        <v>86</v>
      </c>
      <c r="D4" s="13" t="s">
        <v>110</v>
      </c>
      <c r="F4" s="18" t="s">
        <v>118</v>
      </c>
      <c r="G4" s="19" t="s">
        <v>119</v>
      </c>
      <c r="H4" s="19" t="s">
        <v>118</v>
      </c>
      <c r="I4" s="20" t="s">
        <v>119</v>
      </c>
      <c r="K4" s="36" t="s">
        <v>121</v>
      </c>
      <c r="L4" s="37" t="s">
        <v>122</v>
      </c>
      <c r="M4" s="19"/>
    </row>
    <row r="5" spans="1:13" ht="14.45" x14ac:dyDescent="0.3">
      <c r="A5" t="s">
        <v>88</v>
      </c>
      <c r="B5" s="11">
        <v>48</v>
      </c>
      <c r="C5" t="str">
        <f>VLOOKUP(B5,'Note Lookup'!$A$2:$C$89,2,FALSE)</f>
        <v>G♯4/A♭4</v>
      </c>
      <c r="D5" s="9">
        <f>VLOOKUP(B5,'Note Lookup'!$A$2:$C$89,3,FALSE)</f>
        <v>415.30500000000001</v>
      </c>
      <c r="F5" s="25">
        <f t="shared" ref="F5:G8" si="0">$D5+F$3</f>
        <v>413.30500000000001</v>
      </c>
      <c r="G5" s="26">
        <f t="shared" si="0"/>
        <v>417.30500000000001</v>
      </c>
      <c r="H5" s="23">
        <f t="shared" ref="H5:I8" si="1">1200*LN(F5/$D5)/LN(2)</f>
        <v>-8.3573087993202773</v>
      </c>
      <c r="I5" s="24">
        <f t="shared" si="1"/>
        <v>8.3171587121251349</v>
      </c>
      <c r="K5" s="21">
        <v>15</v>
      </c>
      <c r="L5" s="38">
        <f>$D5*(2^(K5/1200)-1)</f>
        <v>3.6139773780716538</v>
      </c>
    </row>
    <row r="6" spans="1:13" ht="14.45" x14ac:dyDescent="0.3">
      <c r="A6" t="s">
        <v>89</v>
      </c>
      <c r="B6" s="11">
        <v>50</v>
      </c>
      <c r="C6" t="str">
        <f>VLOOKUP(B6,'Note Lookup'!$A$2:$C$89,2,FALSE)</f>
        <v>A♯4/B♭4</v>
      </c>
      <c r="D6" s="9">
        <f>VLOOKUP(B6,'Note Lookup'!$A$2:$C$89,3,FALSE)</f>
        <v>466.16399999999999</v>
      </c>
      <c r="F6" s="25">
        <f t="shared" si="0"/>
        <v>464.16399999999999</v>
      </c>
      <c r="G6" s="26">
        <f t="shared" si="0"/>
        <v>468.16399999999999</v>
      </c>
      <c r="H6" s="23">
        <f t="shared" si="1"/>
        <v>-7.4435541704430941</v>
      </c>
      <c r="I6" s="24">
        <f t="shared" si="1"/>
        <v>7.4116870875458014</v>
      </c>
      <c r="K6" s="21">
        <v>25</v>
      </c>
      <c r="L6" s="38">
        <f t="shared" ref="L6:L26" si="2">$D6*(2^(K6/1200)-1)</f>
        <v>6.7805115158158191</v>
      </c>
    </row>
    <row r="7" spans="1:13" ht="14.45" x14ac:dyDescent="0.3">
      <c r="A7" t="s">
        <v>90</v>
      </c>
      <c r="B7" s="11">
        <v>37</v>
      </c>
      <c r="C7" t="str">
        <f>VLOOKUP(B7,'Note Lookup'!$A$2:$C$89,2,FALSE)</f>
        <v>A3</v>
      </c>
      <c r="D7" s="9">
        <f>VLOOKUP(B7,'Note Lookup'!$A$2:$C$89,3,FALSE)</f>
        <v>220</v>
      </c>
      <c r="F7" s="25">
        <f t="shared" si="0"/>
        <v>218</v>
      </c>
      <c r="G7" s="26">
        <f t="shared" si="0"/>
        <v>222</v>
      </c>
      <c r="H7" s="23">
        <f t="shared" si="1"/>
        <v>-15.810466497279803</v>
      </c>
      <c r="I7" s="24">
        <f t="shared" si="1"/>
        <v>15.667383390535541</v>
      </c>
      <c r="K7" s="21">
        <v>25</v>
      </c>
      <c r="L7" s="38">
        <f t="shared" si="2"/>
        <v>3.1999736862552242</v>
      </c>
    </row>
    <row r="8" spans="1:13" ht="14.45" x14ac:dyDescent="0.3">
      <c r="A8" t="s">
        <v>91</v>
      </c>
      <c r="B8" s="11">
        <v>41</v>
      </c>
      <c r="C8" t="str">
        <f>VLOOKUP(B8,'Note Lookup'!$A$2:$C$89,2,FALSE)</f>
        <v>C♯4/D♭4</v>
      </c>
      <c r="D8" s="9">
        <f>VLOOKUP(B8,'Note Lookup'!$A$2:$C$89,3,FALSE)</f>
        <v>277.18299999999999</v>
      </c>
      <c r="F8" s="25">
        <f t="shared" si="0"/>
        <v>275.18299999999999</v>
      </c>
      <c r="G8" s="26">
        <f t="shared" si="0"/>
        <v>279.18299999999999</v>
      </c>
      <c r="H8" s="23">
        <f t="shared" si="1"/>
        <v>-12.536916571104534</v>
      </c>
      <c r="I8" s="24">
        <f t="shared" si="1"/>
        <v>12.446781480412435</v>
      </c>
      <c r="K8" s="21">
        <v>25</v>
      </c>
      <c r="L8" s="38">
        <f t="shared" si="2"/>
        <v>4.0317195739876448</v>
      </c>
    </row>
    <row r="9" spans="1:13" ht="14.45" x14ac:dyDescent="0.3">
      <c r="A9" t="s">
        <v>92</v>
      </c>
      <c r="B9" s="11">
        <v>42</v>
      </c>
      <c r="C9" t="str">
        <f>VLOOKUP(B9,'Note Lookup'!$A$2:$C$89,2,FALSE)</f>
        <v>D4</v>
      </c>
      <c r="D9" s="9">
        <f>VLOOKUP(B9,'Note Lookup'!$A$2:$C$89,3,FALSE)</f>
        <v>293.66500000000002</v>
      </c>
      <c r="F9" s="25">
        <f>$D9+F$3</f>
        <v>291.66500000000002</v>
      </c>
      <c r="G9" s="26">
        <f>$D9+G$3</f>
        <v>295.66500000000002</v>
      </c>
      <c r="H9" s="23">
        <f>1200*LN(F9/$D9)/LN(2)</f>
        <v>-11.830870015366314</v>
      </c>
      <c r="I9" s="24">
        <f>1200*LN(G9/$D9)/LN(2)</f>
        <v>11.750568919784605</v>
      </c>
      <c r="K9" s="21">
        <v>25</v>
      </c>
      <c r="L9" s="38">
        <f t="shared" si="2"/>
        <v>4.2714557844279115</v>
      </c>
    </row>
    <row r="10" spans="1:13" ht="14.45" x14ac:dyDescent="0.3">
      <c r="A10" t="s">
        <v>93</v>
      </c>
      <c r="B10" s="11">
        <v>44</v>
      </c>
      <c r="C10" t="str">
        <f>VLOOKUP(B10,'Note Lookup'!$A$2:$C$89,2,FALSE)</f>
        <v>E4</v>
      </c>
      <c r="D10" s="9">
        <f>VLOOKUP(B10,'Note Lookup'!$A$2:$C$89,3,FALSE)</f>
        <v>329.62799999999999</v>
      </c>
      <c r="F10" s="25">
        <f t="shared" ref="F10:G26" si="3">$D10+F$3</f>
        <v>327.62799999999999</v>
      </c>
      <c r="G10" s="26">
        <f t="shared" si="3"/>
        <v>331.62799999999999</v>
      </c>
      <c r="H10" s="23">
        <f t="shared" ref="H10:I26" si="4">1200*LN(F10/$D10)/LN(2)</f>
        <v>-10.536164858693564</v>
      </c>
      <c r="I10" s="24">
        <f t="shared" si="4"/>
        <v>10.472430212441836</v>
      </c>
      <c r="K10" s="21">
        <v>25</v>
      </c>
      <c r="L10" s="38">
        <f t="shared" si="2"/>
        <v>4.7945496647860768</v>
      </c>
    </row>
    <row r="11" spans="1:13" ht="14.45" x14ac:dyDescent="0.3">
      <c r="A11" t="s">
        <v>102</v>
      </c>
      <c r="B11" s="11">
        <v>46</v>
      </c>
      <c r="C11" t="str">
        <f>VLOOKUP(B11,'Note Lookup'!$A$2:$C$89,2,FALSE)</f>
        <v>F♯4/G♭4</v>
      </c>
      <c r="D11" s="9">
        <f>VLOOKUP(B11,'Note Lookup'!$A$2:$C$89,3,FALSE)</f>
        <v>369.99400000000003</v>
      </c>
      <c r="F11" s="25">
        <f t="shared" si="3"/>
        <v>367.99400000000003</v>
      </c>
      <c r="G11" s="26">
        <f t="shared" si="3"/>
        <v>371.99400000000003</v>
      </c>
      <c r="H11" s="23">
        <f t="shared" si="4"/>
        <v>-9.3835579300838443</v>
      </c>
      <c r="I11" s="24">
        <f t="shared" si="4"/>
        <v>9.3329716483412071</v>
      </c>
      <c r="K11" s="21">
        <v>20</v>
      </c>
      <c r="L11" s="38">
        <f t="shared" si="2"/>
        <v>4.2991231950695221</v>
      </c>
    </row>
    <row r="12" spans="1:13" ht="14.45" x14ac:dyDescent="0.3">
      <c r="A12" t="s">
        <v>94</v>
      </c>
      <c r="B12" s="11">
        <v>47</v>
      </c>
      <c r="C12" t="str">
        <f>VLOOKUP(B12,'Note Lookup'!$A$2:$C$89,2,FALSE)</f>
        <v>G4</v>
      </c>
      <c r="D12" s="9">
        <f>VLOOKUP(B12,'Note Lookup'!$A$2:$C$89,3,FALSE)</f>
        <v>391.995</v>
      </c>
      <c r="F12" s="25">
        <f t="shared" si="3"/>
        <v>389.995</v>
      </c>
      <c r="G12" s="26">
        <f t="shared" si="3"/>
        <v>393.995</v>
      </c>
      <c r="H12" s="23">
        <f t="shared" si="4"/>
        <v>-8.8555496815340629</v>
      </c>
      <c r="I12" s="24">
        <f t="shared" si="4"/>
        <v>8.8104825025381306</v>
      </c>
      <c r="K12" s="21">
        <v>20</v>
      </c>
      <c r="L12" s="38">
        <f t="shared" si="2"/>
        <v>4.55476250115212</v>
      </c>
    </row>
    <row r="13" spans="1:13" ht="14.45" x14ac:dyDescent="0.3">
      <c r="A13" t="s">
        <v>103</v>
      </c>
      <c r="B13" s="11">
        <v>49</v>
      </c>
      <c r="C13" t="str">
        <f>VLOOKUP(B13,'Note Lookup'!$A$2:$C$89,2,FALSE)</f>
        <v>A4 A440</v>
      </c>
      <c r="D13" s="9">
        <f>VLOOKUP(B13,'Note Lookup'!$A$2:$C$89,3,FALSE)</f>
        <v>440</v>
      </c>
      <c r="F13" s="25">
        <f t="shared" si="3"/>
        <v>438</v>
      </c>
      <c r="G13" s="26">
        <f t="shared" si="3"/>
        <v>442</v>
      </c>
      <c r="H13" s="23">
        <f t="shared" si="4"/>
        <v>-7.8871847081833861</v>
      </c>
      <c r="I13" s="24">
        <f t="shared" si="4"/>
        <v>7.8514150401265042</v>
      </c>
      <c r="K13" s="21">
        <v>15</v>
      </c>
      <c r="L13" s="38">
        <f t="shared" si="2"/>
        <v>3.8288728677755568</v>
      </c>
    </row>
    <row r="14" spans="1:13" ht="14.45" x14ac:dyDescent="0.3">
      <c r="A14" t="s">
        <v>95</v>
      </c>
      <c r="B14" s="11">
        <v>51</v>
      </c>
      <c r="C14" t="str">
        <f>VLOOKUP(B14,'Note Lookup'!$A$2:$C$89,2,FALSE)</f>
        <v>B4</v>
      </c>
      <c r="D14" s="9">
        <f>VLOOKUP(B14,'Note Lookup'!$A$2:$C$89,3,FALSE)</f>
        <v>493.88299999999998</v>
      </c>
      <c r="F14" s="25">
        <f t="shared" si="3"/>
        <v>491.88299999999998</v>
      </c>
      <c r="G14" s="26">
        <f t="shared" si="3"/>
        <v>495.88299999999998</v>
      </c>
      <c r="H14" s="23">
        <f t="shared" si="4"/>
        <v>-7.024938675214373</v>
      </c>
      <c r="I14" s="24">
        <f t="shared" si="4"/>
        <v>6.9965482967346118</v>
      </c>
      <c r="K14" s="21">
        <v>15</v>
      </c>
      <c r="L14" s="38">
        <f t="shared" si="2"/>
        <v>4.2977618603536252</v>
      </c>
    </row>
    <row r="15" spans="1:13" ht="14.45" x14ac:dyDescent="0.3">
      <c r="A15" t="s">
        <v>104</v>
      </c>
      <c r="B15" s="11">
        <v>54</v>
      </c>
      <c r="C15" t="str">
        <f>VLOOKUP(B15,'Note Lookup'!$A$2:$C$89,2,FALSE)</f>
        <v>D5</v>
      </c>
      <c r="D15" s="9">
        <f>VLOOKUP(B15,'Note Lookup'!$A$2:$C$89,3,FALSE)</f>
        <v>587.33000000000004</v>
      </c>
      <c r="F15" s="25">
        <f t="shared" si="3"/>
        <v>585.33000000000004</v>
      </c>
      <c r="G15" s="26">
        <f t="shared" si="3"/>
        <v>589.33000000000004</v>
      </c>
      <c r="H15" s="23">
        <f t="shared" si="4"/>
        <v>-5.9053288342114723</v>
      </c>
      <c r="I15" s="24">
        <f t="shared" si="4"/>
        <v>5.8852539095004008</v>
      </c>
      <c r="K15" s="21">
        <v>12</v>
      </c>
      <c r="L15" s="38">
        <f t="shared" si="2"/>
        <v>4.0852032148127027</v>
      </c>
    </row>
    <row r="16" spans="1:13" ht="14.45" x14ac:dyDescent="0.3">
      <c r="A16" t="s">
        <v>96</v>
      </c>
      <c r="B16" s="11">
        <v>53</v>
      </c>
      <c r="C16" t="str">
        <f>VLOOKUP(B16,'Note Lookup'!$A$2:$C$89,2,FALSE)</f>
        <v>C♯5/D♭5</v>
      </c>
      <c r="D16" s="9">
        <f>VLOOKUP(B16,'Note Lookup'!$A$2:$C$89,3,FALSE)</f>
        <v>554.36500000000001</v>
      </c>
      <c r="F16" s="25">
        <f t="shared" si="3"/>
        <v>552.36500000000001</v>
      </c>
      <c r="G16" s="26">
        <f t="shared" si="3"/>
        <v>556.36500000000001</v>
      </c>
      <c r="H16" s="23">
        <f t="shared" si="4"/>
        <v>-6.2571211899400172</v>
      </c>
      <c r="I16" s="24">
        <f t="shared" si="4"/>
        <v>6.2345877759183308</v>
      </c>
      <c r="K16" s="21">
        <v>12</v>
      </c>
      <c r="L16" s="38">
        <f t="shared" si="2"/>
        <v>3.8559135071929642</v>
      </c>
    </row>
    <row r="17" spans="1:12" ht="14.45" x14ac:dyDescent="0.3">
      <c r="A17" t="s">
        <v>105</v>
      </c>
      <c r="B17" s="11">
        <v>58</v>
      </c>
      <c r="C17" t="str">
        <f>VLOOKUP(B17,'Note Lookup'!$A$2:$C$89,2,FALSE)</f>
        <v>F♯5/G♭5</v>
      </c>
      <c r="D17" s="9">
        <f>VLOOKUP(B17,'Note Lookup'!$A$2:$C$89,3,FALSE)</f>
        <v>739.98900000000003</v>
      </c>
      <c r="F17" s="25">
        <f t="shared" si="3"/>
        <v>737.98900000000003</v>
      </c>
      <c r="G17" s="26">
        <f t="shared" si="3"/>
        <v>741.98900000000003</v>
      </c>
      <c r="H17" s="23">
        <f t="shared" si="4"/>
        <v>-4.6854150894929809</v>
      </c>
      <c r="I17" s="24">
        <f t="shared" si="4"/>
        <v>4.6727686918105169</v>
      </c>
      <c r="K17" s="21">
        <v>12</v>
      </c>
      <c r="L17" s="38">
        <f t="shared" si="2"/>
        <v>5.1470305309213504</v>
      </c>
    </row>
    <row r="18" spans="1:12" ht="14.45" x14ac:dyDescent="0.3">
      <c r="A18" t="s">
        <v>97</v>
      </c>
      <c r="B18" s="11">
        <v>56</v>
      </c>
      <c r="C18" t="str">
        <f>VLOOKUP(B18,'Note Lookup'!$A$2:$C$89,2,FALSE)</f>
        <v>E5</v>
      </c>
      <c r="D18" s="9">
        <f>VLOOKUP(B18,'Note Lookup'!$A$2:$C$89,3,FALSE)</f>
        <v>659.255</v>
      </c>
      <c r="F18" s="25">
        <f t="shared" si="3"/>
        <v>657.255</v>
      </c>
      <c r="G18" s="26">
        <f t="shared" si="3"/>
        <v>661.255</v>
      </c>
      <c r="H18" s="23">
        <f t="shared" si="4"/>
        <v>-5.2600751407605548</v>
      </c>
      <c r="I18" s="24">
        <f t="shared" si="4"/>
        <v>5.2441416508296737</v>
      </c>
      <c r="K18" s="21">
        <v>10</v>
      </c>
      <c r="L18" s="38">
        <f t="shared" si="2"/>
        <v>3.8190253636877203</v>
      </c>
    </row>
    <row r="19" spans="1:12" x14ac:dyDescent="0.25">
      <c r="A19" t="s">
        <v>106</v>
      </c>
      <c r="B19" s="11">
        <v>61</v>
      </c>
      <c r="C19" t="str">
        <f>VLOOKUP(B19,'Note Lookup'!$A$2:$C$89,2,FALSE)</f>
        <v>A5</v>
      </c>
      <c r="D19" s="9">
        <f>VLOOKUP(B19,'Note Lookup'!$A$2:$C$89,3,FALSE)</f>
        <v>880</v>
      </c>
      <c r="F19" s="25">
        <f t="shared" si="3"/>
        <v>878</v>
      </c>
      <c r="G19" s="26">
        <f t="shared" si="3"/>
        <v>882</v>
      </c>
      <c r="H19" s="23">
        <f t="shared" si="4"/>
        <v>-3.9391007871617774</v>
      </c>
      <c r="I19" s="24">
        <f t="shared" si="4"/>
        <v>3.9301584394330495</v>
      </c>
      <c r="K19" s="21">
        <v>10</v>
      </c>
      <c r="L19" s="38">
        <f t="shared" si="2"/>
        <v>5.0977881397110281</v>
      </c>
    </row>
    <row r="20" spans="1:12" x14ac:dyDescent="0.25">
      <c r="A20" t="s">
        <v>98</v>
      </c>
      <c r="B20" s="11">
        <v>59</v>
      </c>
      <c r="C20" t="str">
        <f>VLOOKUP(B20,'Note Lookup'!$A$2:$C$89,2,FALSE)</f>
        <v>G5</v>
      </c>
      <c r="D20" s="9">
        <f>VLOOKUP(B20,'Note Lookup'!$A$2:$C$89,3,FALSE)</f>
        <v>783.99099999999999</v>
      </c>
      <c r="F20" s="25">
        <f t="shared" si="3"/>
        <v>781.99099999999999</v>
      </c>
      <c r="G20" s="26">
        <f t="shared" si="3"/>
        <v>785.99099999999999</v>
      </c>
      <c r="H20" s="23">
        <f t="shared" si="4"/>
        <v>-4.4221069982985499</v>
      </c>
      <c r="I20" s="24">
        <f t="shared" si="4"/>
        <v>4.4108403422765488</v>
      </c>
      <c r="K20" s="21">
        <v>10</v>
      </c>
      <c r="L20" s="38">
        <f t="shared" si="2"/>
        <v>4.5416136607274868</v>
      </c>
    </row>
    <row r="21" spans="1:12" x14ac:dyDescent="0.25">
      <c r="A21" t="s">
        <v>107</v>
      </c>
      <c r="B21" s="11">
        <v>66</v>
      </c>
      <c r="C21" t="str">
        <f>VLOOKUP(B21,'Note Lookup'!$A$2:$C$89,2,FALSE)</f>
        <v>D6</v>
      </c>
      <c r="D21" s="9">
        <f>VLOOKUP(B21,'Note Lookup'!$A$2:$C$89,3,FALSE)</f>
        <v>1174.6600000000001</v>
      </c>
      <c r="F21" s="25">
        <f t="shared" si="3"/>
        <v>1172.6600000000001</v>
      </c>
      <c r="G21" s="26">
        <f t="shared" si="3"/>
        <v>1176.6600000000001</v>
      </c>
      <c r="H21" s="23">
        <f t="shared" si="4"/>
        <v>-2.9501464955865591</v>
      </c>
      <c r="I21" s="24">
        <f t="shared" si="4"/>
        <v>2.9451277862322436</v>
      </c>
      <c r="K21" s="21">
        <v>10</v>
      </c>
      <c r="L21" s="38">
        <f t="shared" si="2"/>
        <v>6.8047361547647238</v>
      </c>
    </row>
    <row r="22" spans="1:12" x14ac:dyDescent="0.25">
      <c r="A22" t="s">
        <v>99</v>
      </c>
      <c r="B22" s="11">
        <v>63</v>
      </c>
      <c r="C22" t="str">
        <f>VLOOKUP(B22,'Note Lookup'!$A$2:$C$89,2,FALSE)</f>
        <v>B5</v>
      </c>
      <c r="D22" s="9">
        <f>VLOOKUP(B22,'Note Lookup'!$A$2:$C$89,3,FALSE)</f>
        <v>987.76700000000005</v>
      </c>
      <c r="F22" s="25">
        <f t="shared" si="3"/>
        <v>985.76700000000005</v>
      </c>
      <c r="G22" s="26">
        <f t="shared" si="3"/>
        <v>989.76700000000005</v>
      </c>
      <c r="H22" s="23">
        <f t="shared" si="4"/>
        <v>-3.5089025914459846</v>
      </c>
      <c r="I22" s="24">
        <f t="shared" si="4"/>
        <v>3.5018050548441475</v>
      </c>
      <c r="K22" s="21">
        <v>10</v>
      </c>
      <c r="L22" s="38">
        <f t="shared" si="2"/>
        <v>5.7220760197703902</v>
      </c>
    </row>
    <row r="23" spans="1:12" x14ac:dyDescent="0.25">
      <c r="A23" t="s">
        <v>108</v>
      </c>
      <c r="B23" s="11">
        <v>70</v>
      </c>
      <c r="C23" t="str">
        <f>VLOOKUP(B23,'Note Lookup'!$A$2:$C$89,2,FALSE)</f>
        <v>F♯6/G♭6</v>
      </c>
      <c r="D23" s="9">
        <f>VLOOKUP(B23,'Note Lookup'!$A$2:$C$89,3,FALSE)</f>
        <v>1479.98</v>
      </c>
      <c r="F23" s="25">
        <f t="shared" si="3"/>
        <v>1477.98</v>
      </c>
      <c r="G23" s="26">
        <f t="shared" si="3"/>
        <v>1481.98</v>
      </c>
      <c r="H23" s="23">
        <f t="shared" si="4"/>
        <v>-2.3411193023410579</v>
      </c>
      <c r="I23" s="24">
        <f t="shared" si="4"/>
        <v>2.3379577201260124</v>
      </c>
      <c r="K23" s="21">
        <v>8</v>
      </c>
      <c r="L23" s="38">
        <f t="shared" si="2"/>
        <v>6.8547854815515965</v>
      </c>
    </row>
    <row r="24" spans="1:12" x14ac:dyDescent="0.25">
      <c r="A24" t="s">
        <v>100</v>
      </c>
      <c r="B24" s="11">
        <v>65</v>
      </c>
      <c r="C24" t="str">
        <f>VLOOKUP(B24,'Note Lookup'!$A$2:$C$89,2,FALSE)</f>
        <v>C♯6/D♭6</v>
      </c>
      <c r="D24" s="9">
        <f>VLOOKUP(B24,'Note Lookup'!$A$2:$C$89,3,FALSE)</f>
        <v>1108.73</v>
      </c>
      <c r="F24" s="25">
        <f t="shared" si="3"/>
        <v>1106.73</v>
      </c>
      <c r="G24" s="26">
        <f t="shared" si="3"/>
        <v>1110.73</v>
      </c>
      <c r="H24" s="23">
        <f t="shared" si="4"/>
        <v>-3.1257337426231873</v>
      </c>
      <c r="I24" s="24">
        <f t="shared" si="4"/>
        <v>3.1201004166138957</v>
      </c>
      <c r="K24" s="21">
        <v>8</v>
      </c>
      <c r="L24" s="38">
        <f t="shared" si="2"/>
        <v>5.1352763597891196</v>
      </c>
    </row>
    <row r="25" spans="1:12" x14ac:dyDescent="0.25">
      <c r="A25" t="s">
        <v>109</v>
      </c>
      <c r="B25" s="11">
        <v>73</v>
      </c>
      <c r="C25" t="str">
        <f>VLOOKUP(B25,'Note Lookup'!$A$2:$C$89,2,FALSE)</f>
        <v>A6</v>
      </c>
      <c r="D25" s="9">
        <f>VLOOKUP(B25,'Note Lookup'!$A$2:$C$89,3,FALSE)</f>
        <v>1760</v>
      </c>
      <c r="F25" s="25">
        <f t="shared" si="3"/>
        <v>1758</v>
      </c>
      <c r="G25" s="26">
        <f t="shared" si="3"/>
        <v>1762</v>
      </c>
      <c r="H25" s="23">
        <f t="shared" si="4"/>
        <v>-1.9684300575065983</v>
      </c>
      <c r="I25" s="24">
        <f t="shared" si="4"/>
        <v>1.9661944749049587</v>
      </c>
      <c r="K25" s="21">
        <v>8</v>
      </c>
      <c r="L25" s="38">
        <f t="shared" si="2"/>
        <v>8.1517469476147042</v>
      </c>
    </row>
    <row r="26" spans="1:12" x14ac:dyDescent="0.25">
      <c r="A26" t="s">
        <v>101</v>
      </c>
      <c r="B26" s="11">
        <v>68</v>
      </c>
      <c r="C26" t="str">
        <f>VLOOKUP(B26,'Note Lookup'!$A$2:$C$89,2,FALSE)</f>
        <v>E6</v>
      </c>
      <c r="D26" s="9">
        <f>VLOOKUP(B26,'Note Lookup'!$A$2:$C$89,3,FALSE)</f>
        <v>1318.51</v>
      </c>
      <c r="F26" s="25">
        <f t="shared" si="3"/>
        <v>1316.51</v>
      </c>
      <c r="G26" s="26">
        <f t="shared" si="3"/>
        <v>1320.51</v>
      </c>
      <c r="H26" s="23">
        <f t="shared" si="4"/>
        <v>-2.6280398350177361</v>
      </c>
      <c r="I26" s="24">
        <f t="shared" si="4"/>
        <v>2.6240564762831644</v>
      </c>
      <c r="K26" s="21">
        <v>8</v>
      </c>
      <c r="L26" s="38">
        <f t="shared" si="2"/>
        <v>6.1069090158519677</v>
      </c>
    </row>
    <row r="27" spans="1:12" x14ac:dyDescent="0.25">
      <c r="A27" s="54"/>
      <c r="B27" s="55"/>
      <c r="C27" s="54"/>
      <c r="D27" s="56"/>
      <c r="E27" s="54"/>
      <c r="F27" s="58"/>
      <c r="G27" s="59"/>
      <c r="H27" s="60"/>
      <c r="I27" s="61"/>
      <c r="K27" s="21"/>
      <c r="L27" s="38"/>
    </row>
    <row r="28" spans="1:12" ht="15.75" thickBot="1" x14ac:dyDescent="0.3">
      <c r="A28" s="54"/>
      <c r="B28" s="55"/>
      <c r="C28" s="54"/>
      <c r="D28" s="56"/>
      <c r="E28" s="54"/>
      <c r="F28" s="62"/>
      <c r="G28" s="63"/>
      <c r="H28" s="64"/>
      <c r="I28" s="65"/>
      <c r="K28" s="28"/>
      <c r="L28" s="39"/>
    </row>
    <row r="29" spans="1:12" ht="30.75" thickBot="1" x14ac:dyDescent="0.3">
      <c r="A29" s="12" t="s">
        <v>112</v>
      </c>
      <c r="B29" s="13" t="s">
        <v>85</v>
      </c>
      <c r="C29" s="13" t="s">
        <v>86</v>
      </c>
      <c r="D29" s="13" t="s">
        <v>110</v>
      </c>
    </row>
    <row r="30" spans="1:12" x14ac:dyDescent="0.25">
      <c r="A30" s="44" t="s">
        <v>146</v>
      </c>
      <c r="B30" s="49"/>
      <c r="C30" s="50"/>
      <c r="D30" s="34"/>
    </row>
    <row r="31" spans="1:12" x14ac:dyDescent="0.25">
      <c r="A31" s="21" t="s">
        <v>130</v>
      </c>
      <c r="B31" s="47">
        <v>18</v>
      </c>
      <c r="C31" s="22" t="str">
        <f>VLOOKUP(B31,'Note Lookup'!$A$2:$C$89,2,FALSE)</f>
        <v>D2</v>
      </c>
      <c r="D31" s="38">
        <f>VLOOKUP(B31,'Note Lookup'!$A$2:$C$89,3,FALSE)</f>
        <v>73.416200000000003</v>
      </c>
    </row>
    <row r="32" spans="1:12" x14ac:dyDescent="0.25">
      <c r="A32" s="21" t="s">
        <v>142</v>
      </c>
      <c r="B32" s="47">
        <v>30</v>
      </c>
      <c r="C32" s="22" t="str">
        <f>VLOOKUP(B32,'Note Lookup'!$A$2:$C$89,2,FALSE)</f>
        <v>D3</v>
      </c>
      <c r="D32" s="38">
        <f>VLOOKUP(B32,'Note Lookup'!$A$2:$C$89,3,FALSE)</f>
        <v>146.83199999999999</v>
      </c>
    </row>
    <row r="33" spans="1:4" x14ac:dyDescent="0.25">
      <c r="A33" s="21" t="s">
        <v>116</v>
      </c>
      <c r="B33" s="47">
        <v>42</v>
      </c>
      <c r="C33" s="22" t="str">
        <f>VLOOKUP(B33,'Note Lookup'!$A$2:$C$89,2,FALSE)</f>
        <v>D4</v>
      </c>
      <c r="D33" s="38">
        <f>VLOOKUP(B33,'Note Lookup'!$A$2:$C$89,3,FALSE)</f>
        <v>293.66500000000002</v>
      </c>
    </row>
    <row r="34" spans="1:4" x14ac:dyDescent="0.25">
      <c r="A34" s="21" t="s">
        <v>131</v>
      </c>
      <c r="B34" s="47">
        <v>46</v>
      </c>
      <c r="C34" s="22" t="str">
        <f>VLOOKUP(B34,'Note Lookup'!$A$2:$C$89,2,FALSE)</f>
        <v>F♯4/G♭4</v>
      </c>
      <c r="D34" s="38">
        <f>VLOOKUP(B34,'Note Lookup'!$A$2:$C$89,3,FALSE)</f>
        <v>369.99400000000003</v>
      </c>
    </row>
    <row r="35" spans="1:4" x14ac:dyDescent="0.25">
      <c r="A35" s="21" t="s">
        <v>132</v>
      </c>
      <c r="B35" s="47">
        <v>37</v>
      </c>
      <c r="C35" s="22" t="str">
        <f>VLOOKUP(B35,'Note Lookup'!$A$2:$C$89,2,FALSE)</f>
        <v>A3</v>
      </c>
      <c r="D35" s="38">
        <f>VLOOKUP(B35,'Note Lookup'!$A$2:$C$89,3,FALSE)</f>
        <v>220</v>
      </c>
    </row>
    <row r="36" spans="1:4" x14ac:dyDescent="0.25">
      <c r="A36" s="21"/>
      <c r="B36" s="47"/>
      <c r="C36" s="22"/>
      <c r="D36" s="38"/>
    </row>
    <row r="37" spans="1:4" x14ac:dyDescent="0.25">
      <c r="A37" s="52" t="s">
        <v>148</v>
      </c>
      <c r="B37" s="47">
        <v>25</v>
      </c>
      <c r="C37" s="22" t="str">
        <f>VLOOKUP(B37,'Note Lookup'!$A$2:$C$89,2,FALSE)</f>
        <v>A2</v>
      </c>
      <c r="D37" s="38">
        <f>VLOOKUP(B37,'Note Lookup'!$A$2:$C$89,3,FALSE)</f>
        <v>110</v>
      </c>
    </row>
    <row r="38" spans="1:4" x14ac:dyDescent="0.25">
      <c r="A38" s="52" t="s">
        <v>149</v>
      </c>
      <c r="B38" s="47">
        <v>37</v>
      </c>
      <c r="C38" s="22" t="str">
        <f>VLOOKUP(B38,'Note Lookup'!$A$2:$C$89,2,FALSE)</f>
        <v>A3</v>
      </c>
      <c r="D38" s="38">
        <f>VLOOKUP(B38,'Note Lookup'!$A$2:$C$89,3,FALSE)</f>
        <v>220</v>
      </c>
    </row>
    <row r="39" spans="1:4" x14ac:dyDescent="0.25">
      <c r="A39" s="52" t="s">
        <v>132</v>
      </c>
      <c r="B39" s="47">
        <v>37</v>
      </c>
      <c r="C39" s="22" t="str">
        <f>VLOOKUP(B39,'Note Lookup'!$A$2:$C$89,2,FALSE)</f>
        <v>A3</v>
      </c>
      <c r="D39" s="38">
        <f>VLOOKUP(B39,'Note Lookup'!$A$2:$C$89,3,FALSE)</f>
        <v>220</v>
      </c>
    </row>
    <row r="40" spans="1:4" x14ac:dyDescent="0.25">
      <c r="A40" s="52" t="s">
        <v>150</v>
      </c>
      <c r="B40" s="47">
        <v>41</v>
      </c>
      <c r="C40" s="22" t="str">
        <f>VLOOKUP(B40,'Note Lookup'!$A$2:$C$89,2,FALSE)</f>
        <v>C♯4/D♭4</v>
      </c>
      <c r="D40" s="38">
        <f>VLOOKUP(B40,'Note Lookup'!$A$2:$C$89,3,FALSE)</f>
        <v>277.18299999999999</v>
      </c>
    </row>
    <row r="41" spans="1:4" ht="15.75" thickBot="1" x14ac:dyDescent="0.3">
      <c r="A41" s="53" t="s">
        <v>114</v>
      </c>
      <c r="B41" s="48">
        <v>44</v>
      </c>
      <c r="C41" s="29" t="str">
        <f>VLOOKUP(B41,'Note Lookup'!$A$2:$C$89,2,FALSE)</f>
        <v>E4</v>
      </c>
      <c r="D41" s="39">
        <f>VLOOKUP(B41,'Note Lookup'!$A$2:$C$89,3,FALSE)</f>
        <v>329.62799999999999</v>
      </c>
    </row>
    <row r="42" spans="1:4" ht="15.75" thickBot="1" x14ac:dyDescent="0.3"/>
    <row r="43" spans="1:4" x14ac:dyDescent="0.25">
      <c r="A43" s="44" t="s">
        <v>151</v>
      </c>
      <c r="B43" s="49"/>
      <c r="C43" s="50"/>
      <c r="D43" s="34"/>
    </row>
    <row r="44" spans="1:4" x14ac:dyDescent="0.25">
      <c r="A44" s="21" t="s">
        <v>152</v>
      </c>
      <c r="B44" s="47">
        <v>27</v>
      </c>
      <c r="C44" s="22" t="str">
        <f>VLOOKUP(B44,'Note Lookup'!$A$2:$C$89,2,FALSE)</f>
        <v>B2</v>
      </c>
      <c r="D44" s="38">
        <f>VLOOKUP(B44,'Note Lookup'!$A$2:$C$89,3,FALSE)</f>
        <v>123.471</v>
      </c>
    </row>
    <row r="45" spans="1:4" x14ac:dyDescent="0.25">
      <c r="A45" s="21" t="s">
        <v>153</v>
      </c>
      <c r="B45" s="47">
        <v>39</v>
      </c>
      <c r="C45" s="22" t="str">
        <f>VLOOKUP(B45,'Note Lookup'!$A$2:$C$89,2,FALSE)</f>
        <v>B3</v>
      </c>
      <c r="D45" s="38">
        <f>VLOOKUP(B45,'Note Lookup'!$A$2:$C$89,3,FALSE)</f>
        <v>246.94200000000001</v>
      </c>
    </row>
    <row r="46" spans="1:4" x14ac:dyDescent="0.25">
      <c r="A46" s="21" t="s">
        <v>115</v>
      </c>
      <c r="B46" s="47">
        <v>39</v>
      </c>
      <c r="C46" s="22" t="str">
        <f>VLOOKUP(B46,'Note Lookup'!$A$2:$C$89,2,FALSE)</f>
        <v>B3</v>
      </c>
      <c r="D46" s="38">
        <f>VLOOKUP(B46,'Note Lookup'!$A$2:$C$89,3,FALSE)</f>
        <v>246.94200000000001</v>
      </c>
    </row>
    <row r="47" spans="1:4" x14ac:dyDescent="0.25">
      <c r="A47" s="21" t="s">
        <v>154</v>
      </c>
      <c r="B47" s="47">
        <v>43</v>
      </c>
      <c r="C47" s="22" t="str">
        <f>VLOOKUP(B47,'Note Lookup'!$A$2:$C$89,2,FALSE)</f>
        <v>D♯4/E♭4</v>
      </c>
      <c r="D47" s="38">
        <f>VLOOKUP(B47,'Note Lookup'!$A$2:$C$89,3,FALSE)</f>
        <v>311.12700000000001</v>
      </c>
    </row>
    <row r="48" spans="1:4" x14ac:dyDescent="0.25">
      <c r="A48" s="21" t="s">
        <v>131</v>
      </c>
      <c r="B48" s="47">
        <v>34</v>
      </c>
      <c r="C48" s="22" t="str">
        <f>VLOOKUP(B48,'Note Lookup'!$A$2:$C$89,2,FALSE)</f>
        <v>F♯3/G♭3</v>
      </c>
      <c r="D48" s="38">
        <f>VLOOKUP(B48,'Note Lookup'!$A$2:$C$89,3,FALSE)</f>
        <v>184.99700000000001</v>
      </c>
    </row>
    <row r="49" spans="1:4" x14ac:dyDescent="0.25">
      <c r="A49" s="21"/>
      <c r="B49" s="47"/>
      <c r="C49" s="22"/>
      <c r="D49" s="38"/>
    </row>
    <row r="50" spans="1:4" x14ac:dyDescent="0.25">
      <c r="A50" s="21" t="s">
        <v>155</v>
      </c>
      <c r="B50" s="47">
        <v>20</v>
      </c>
      <c r="C50" s="22" t="str">
        <f>VLOOKUP(B50,'Note Lookup'!$A$2:$C$89,2,FALSE)</f>
        <v>E2</v>
      </c>
      <c r="D50" s="38">
        <f>VLOOKUP(B50,'Note Lookup'!$A$2:$C$89,3,FALSE)</f>
        <v>82.406899999999993</v>
      </c>
    </row>
    <row r="51" spans="1:4" x14ac:dyDescent="0.25">
      <c r="A51" s="21" t="s">
        <v>156</v>
      </c>
      <c r="B51" s="47">
        <v>32</v>
      </c>
      <c r="C51" s="22" t="str">
        <f>VLOOKUP(B51,'Note Lookup'!$A$2:$C$89,2,FALSE)</f>
        <v>E3</v>
      </c>
      <c r="D51" s="38">
        <f>VLOOKUP(B51,'Note Lookup'!$A$2:$C$89,3,FALSE)</f>
        <v>164.81399999999999</v>
      </c>
    </row>
    <row r="52" spans="1:4" x14ac:dyDescent="0.25">
      <c r="A52" s="21" t="s">
        <v>114</v>
      </c>
      <c r="B52" s="47">
        <v>44</v>
      </c>
      <c r="C52" s="22" t="str">
        <f>VLOOKUP(B52,'Note Lookup'!$A$2:$C$89,2,FALSE)</f>
        <v>E4</v>
      </c>
      <c r="D52" s="38">
        <f>VLOOKUP(B52,'Note Lookup'!$A$2:$C$89,3,FALSE)</f>
        <v>329.62799999999999</v>
      </c>
    </row>
    <row r="53" spans="1:4" x14ac:dyDescent="0.25">
      <c r="A53" s="21" t="s">
        <v>111</v>
      </c>
      <c r="B53" s="47">
        <v>35</v>
      </c>
      <c r="C53" s="22" t="str">
        <f>VLOOKUP(B53,'Note Lookup'!$A$2:$C$89,2,FALSE)</f>
        <v>G3</v>
      </c>
      <c r="D53" s="38">
        <f>VLOOKUP(B53,'Note Lookup'!$A$2:$C$89,3,FALSE)</f>
        <v>195.99799999999999</v>
      </c>
    </row>
    <row r="54" spans="1:4" ht="15.75" thickBot="1" x14ac:dyDescent="0.3">
      <c r="A54" s="28" t="s">
        <v>115</v>
      </c>
      <c r="B54" s="48">
        <v>39</v>
      </c>
      <c r="C54" s="29" t="str">
        <f>VLOOKUP(B54,'Note Lookup'!$A$2:$C$89,2,FALSE)</f>
        <v>B3</v>
      </c>
      <c r="D54" s="39">
        <f>VLOOKUP(B54,'Note Lookup'!$A$2:$C$89,3,FALSE)</f>
        <v>246.94200000000001</v>
      </c>
    </row>
  </sheetData>
  <mergeCells count="2">
    <mergeCell ref="F2:G2"/>
    <mergeCell ref="H2:I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A19" workbookViewId="0">
      <selection activeCell="J29" sqref="J29"/>
    </sheetView>
  </sheetViews>
  <sheetFormatPr defaultRowHeight="15" x14ac:dyDescent="0.25"/>
  <cols>
    <col min="2" max="2" width="6" style="10" customWidth="1"/>
    <col min="5" max="5" width="3" customWidth="1"/>
    <col min="6" max="7" width="7.42578125" customWidth="1"/>
    <col min="8" max="8" width="12.5703125" customWidth="1"/>
    <col min="9" max="9" width="2" customWidth="1"/>
    <col min="10" max="11" width="7.7109375" customWidth="1"/>
    <col min="12" max="12" width="11.85546875" customWidth="1"/>
    <col min="13" max="13" width="2.140625" customWidth="1"/>
    <col min="14" max="14" width="8.7109375" customWidth="1"/>
  </cols>
  <sheetData>
    <row r="1" spans="1:14" ht="19.5" thickBot="1" x14ac:dyDescent="0.35">
      <c r="A1" s="8" t="s">
        <v>87</v>
      </c>
    </row>
    <row r="2" spans="1:14" s="71" customFormat="1" ht="31.5" thickBot="1" x14ac:dyDescent="0.35">
      <c r="A2" s="69"/>
      <c r="B2" s="70"/>
      <c r="F2" s="79" t="s">
        <v>138</v>
      </c>
      <c r="G2" s="80"/>
      <c r="H2" s="81"/>
      <c r="J2" s="79" t="s">
        <v>139</v>
      </c>
      <c r="K2" s="80"/>
      <c r="L2" s="81"/>
      <c r="N2" s="72" t="s">
        <v>140</v>
      </c>
    </row>
    <row r="3" spans="1:14" x14ac:dyDescent="0.25">
      <c r="A3" s="10"/>
      <c r="F3" s="76" t="s">
        <v>135</v>
      </c>
      <c r="G3" s="77"/>
      <c r="H3" s="67" t="s">
        <v>162</v>
      </c>
      <c r="J3" s="76" t="s">
        <v>135</v>
      </c>
      <c r="K3" s="77"/>
      <c r="L3" s="67" t="s">
        <v>162</v>
      </c>
      <c r="N3" s="73"/>
    </row>
    <row r="4" spans="1:14" ht="30" x14ac:dyDescent="0.25">
      <c r="A4" s="12" t="s">
        <v>84</v>
      </c>
      <c r="B4" s="13" t="str">
        <f>'G Row'!B4</f>
        <v>Piano Key</v>
      </c>
      <c r="C4" s="32" t="str">
        <f>'G Row'!C4</f>
        <v>Note Name</v>
      </c>
      <c r="D4" s="32" t="s">
        <v>159</v>
      </c>
      <c r="F4" s="40" t="s">
        <v>136</v>
      </c>
      <c r="G4" s="41" t="s">
        <v>137</v>
      </c>
      <c r="H4" s="42"/>
      <c r="I4" s="43"/>
      <c r="J4" s="40" t="s">
        <v>136</v>
      </c>
      <c r="K4" s="41" t="s">
        <v>137</v>
      </c>
      <c r="L4" s="42"/>
      <c r="N4" s="74"/>
    </row>
    <row r="5" spans="1:14" x14ac:dyDescent="0.25">
      <c r="A5" t="s">
        <v>88</v>
      </c>
      <c r="B5" s="10">
        <f>'G Row'!B5</f>
        <v>57</v>
      </c>
      <c r="C5" t="str">
        <f>'G Row'!C5</f>
        <v>F5</v>
      </c>
      <c r="D5">
        <v>43</v>
      </c>
      <c r="F5" s="21">
        <v>2</v>
      </c>
      <c r="G5" s="22">
        <v>5</v>
      </c>
      <c r="H5" s="27">
        <f t="shared" ref="H5:H24" si="0">G5-$F5</f>
        <v>3</v>
      </c>
      <c r="J5" s="21">
        <v>25</v>
      </c>
      <c r="K5" s="22">
        <v>29</v>
      </c>
      <c r="L5" s="27">
        <f>K5-$J5</f>
        <v>4</v>
      </c>
      <c r="N5" s="73">
        <f t="shared" ref="N5:N24" si="1">(H5+L5)/2</f>
        <v>3.5</v>
      </c>
    </row>
    <row r="6" spans="1:14" x14ac:dyDescent="0.25">
      <c r="A6" t="s">
        <v>89</v>
      </c>
      <c r="B6" s="10">
        <f>'G Row'!B6</f>
        <v>55</v>
      </c>
      <c r="C6" t="str">
        <f>'G Row'!C6</f>
        <v>D♯5/E♭5</v>
      </c>
      <c r="F6" s="21">
        <v>5</v>
      </c>
      <c r="G6" s="22">
        <v>7</v>
      </c>
      <c r="H6" s="27">
        <f t="shared" si="0"/>
        <v>2</v>
      </c>
      <c r="J6" s="21">
        <v>18</v>
      </c>
      <c r="K6" s="22">
        <v>21</v>
      </c>
      <c r="L6" s="27">
        <f t="shared" ref="L6:L24" si="2">K6-$J6</f>
        <v>3</v>
      </c>
      <c r="N6" s="73">
        <f t="shared" si="1"/>
        <v>2.5</v>
      </c>
    </row>
    <row r="7" spans="1:14" x14ac:dyDescent="0.25">
      <c r="A7" t="s">
        <v>90</v>
      </c>
      <c r="B7" s="10">
        <f>'G Row'!B7</f>
        <v>42</v>
      </c>
      <c r="C7" t="str">
        <f>'G Row'!C7</f>
        <v>D4</v>
      </c>
      <c r="D7">
        <v>41</v>
      </c>
      <c r="F7" s="21">
        <v>0</v>
      </c>
      <c r="G7" s="22">
        <v>0</v>
      </c>
      <c r="H7" s="27">
        <f t="shared" si="0"/>
        <v>0</v>
      </c>
      <c r="J7" s="21">
        <v>15</v>
      </c>
      <c r="K7" s="22">
        <v>18</v>
      </c>
      <c r="L7" s="27">
        <f t="shared" si="2"/>
        <v>3</v>
      </c>
      <c r="N7" s="73">
        <f t="shared" si="1"/>
        <v>1.5</v>
      </c>
    </row>
    <row r="8" spans="1:14" x14ac:dyDescent="0.25">
      <c r="A8" t="s">
        <v>91</v>
      </c>
      <c r="B8" s="10">
        <f>'G Row'!B8</f>
        <v>46</v>
      </c>
      <c r="C8" t="str">
        <f>'G Row'!C8</f>
        <v>F♯4/G♭4</v>
      </c>
      <c r="F8" s="21">
        <v>4</v>
      </c>
      <c r="G8" s="66">
        <v>4</v>
      </c>
      <c r="H8" s="27">
        <f t="shared" si="0"/>
        <v>0</v>
      </c>
      <c r="J8" s="21">
        <v>20</v>
      </c>
      <c r="K8" s="66">
        <v>20</v>
      </c>
      <c r="L8" s="27">
        <f t="shared" si="2"/>
        <v>0</v>
      </c>
      <c r="N8" s="73">
        <f t="shared" si="1"/>
        <v>0</v>
      </c>
    </row>
    <row r="9" spans="1:14" x14ac:dyDescent="0.25">
      <c r="A9" t="s">
        <v>92</v>
      </c>
      <c r="B9" s="10">
        <f>'G Row'!B9</f>
        <v>47</v>
      </c>
      <c r="C9" t="str">
        <f>'G Row'!C9</f>
        <v>G4</v>
      </c>
      <c r="D9">
        <v>39</v>
      </c>
      <c r="F9" s="21">
        <v>-4</v>
      </c>
      <c r="G9" s="66">
        <v>-5</v>
      </c>
      <c r="H9" s="27">
        <f t="shared" si="0"/>
        <v>-1</v>
      </c>
      <c r="J9" s="21">
        <v>17</v>
      </c>
      <c r="K9" s="66">
        <v>16</v>
      </c>
      <c r="L9" s="27">
        <f t="shared" si="2"/>
        <v>-1</v>
      </c>
      <c r="N9" s="73">
        <f t="shared" si="1"/>
        <v>-1</v>
      </c>
    </row>
    <row r="10" spans="1:14" x14ac:dyDescent="0.25">
      <c r="A10" t="s">
        <v>93</v>
      </c>
      <c r="B10" s="10">
        <f>'G Row'!B10</f>
        <v>49</v>
      </c>
      <c r="C10" t="str">
        <f>'G Row'!C10</f>
        <v>A4 A440</v>
      </c>
      <c r="F10" s="21">
        <v>-6</v>
      </c>
      <c r="G10" s="66">
        <v>-7</v>
      </c>
      <c r="H10" s="27">
        <f t="shared" si="0"/>
        <v>-1</v>
      </c>
      <c r="J10" s="21">
        <v>14</v>
      </c>
      <c r="K10" s="66">
        <v>14</v>
      </c>
      <c r="L10" s="27">
        <f t="shared" si="2"/>
        <v>0</v>
      </c>
      <c r="N10" s="73">
        <f t="shared" si="1"/>
        <v>-0.5</v>
      </c>
    </row>
    <row r="11" spans="1:14" x14ac:dyDescent="0.25">
      <c r="A11" t="s">
        <v>102</v>
      </c>
      <c r="B11" s="10">
        <f>'G Row'!B11</f>
        <v>51</v>
      </c>
      <c r="C11" t="str">
        <f>'G Row'!C11</f>
        <v>B4</v>
      </c>
      <c r="D11">
        <v>37</v>
      </c>
      <c r="F11" s="21">
        <v>0</v>
      </c>
      <c r="G11" s="66">
        <v>0</v>
      </c>
      <c r="H11" s="27">
        <f t="shared" si="0"/>
        <v>0</v>
      </c>
      <c r="J11" s="21">
        <v>18</v>
      </c>
      <c r="K11" s="66">
        <v>18</v>
      </c>
      <c r="L11" s="27">
        <f t="shared" si="2"/>
        <v>0</v>
      </c>
      <c r="N11" s="73">
        <f t="shared" si="1"/>
        <v>0</v>
      </c>
    </row>
    <row r="12" spans="1:14" x14ac:dyDescent="0.25">
      <c r="A12" t="s">
        <v>94</v>
      </c>
      <c r="B12" s="10">
        <f>'G Row'!B12</f>
        <v>52</v>
      </c>
      <c r="C12" t="str">
        <f>'G Row'!C12</f>
        <v>C5</v>
      </c>
      <c r="F12" s="21">
        <v>-2</v>
      </c>
      <c r="G12" s="66">
        <v>-1.5</v>
      </c>
      <c r="H12" s="27">
        <f t="shared" si="0"/>
        <v>0.5</v>
      </c>
      <c r="J12" s="21">
        <v>15</v>
      </c>
      <c r="K12" s="66">
        <v>16</v>
      </c>
      <c r="L12" s="27">
        <f t="shared" si="2"/>
        <v>1</v>
      </c>
      <c r="N12" s="73">
        <f t="shared" si="1"/>
        <v>0.75</v>
      </c>
    </row>
    <row r="13" spans="1:14" x14ac:dyDescent="0.25">
      <c r="A13" t="s">
        <v>103</v>
      </c>
      <c r="B13" s="10">
        <f>'G Row'!B13</f>
        <v>54</v>
      </c>
      <c r="C13" t="str">
        <f>'G Row'!C13</f>
        <v>D5</v>
      </c>
      <c r="D13">
        <v>35</v>
      </c>
      <c r="F13" s="21">
        <v>5</v>
      </c>
      <c r="G13" s="66">
        <v>5</v>
      </c>
      <c r="H13" s="27">
        <f t="shared" si="0"/>
        <v>0</v>
      </c>
      <c r="J13" s="21">
        <v>19</v>
      </c>
      <c r="K13" s="66">
        <v>19</v>
      </c>
      <c r="L13" s="27">
        <f t="shared" si="2"/>
        <v>0</v>
      </c>
      <c r="N13" s="73">
        <f t="shared" si="1"/>
        <v>0</v>
      </c>
    </row>
    <row r="14" spans="1:14" x14ac:dyDescent="0.25">
      <c r="A14" t="s">
        <v>95</v>
      </c>
      <c r="B14" s="10">
        <f>'G Row'!B14</f>
        <v>56</v>
      </c>
      <c r="C14" t="str">
        <f>'G Row'!C14</f>
        <v>E5</v>
      </c>
      <c r="F14" s="21">
        <v>-2</v>
      </c>
      <c r="G14" s="66">
        <v>-2</v>
      </c>
      <c r="H14" s="27">
        <f t="shared" si="0"/>
        <v>0</v>
      </c>
      <c r="J14" s="21">
        <v>14</v>
      </c>
      <c r="K14" s="66">
        <v>15</v>
      </c>
      <c r="L14" s="27">
        <f t="shared" si="2"/>
        <v>1</v>
      </c>
      <c r="N14" s="73">
        <f t="shared" si="1"/>
        <v>0.5</v>
      </c>
    </row>
    <row r="15" spans="1:14" x14ac:dyDescent="0.25">
      <c r="A15" t="s">
        <v>104</v>
      </c>
      <c r="B15" s="10">
        <f>'G Row'!B15</f>
        <v>59</v>
      </c>
      <c r="C15" t="str">
        <f>'G Row'!C15</f>
        <v>G5</v>
      </c>
      <c r="D15">
        <v>33.5</v>
      </c>
      <c r="F15" s="21">
        <v>3</v>
      </c>
      <c r="G15" s="66">
        <v>5</v>
      </c>
      <c r="H15" s="27">
        <f t="shared" si="0"/>
        <v>2</v>
      </c>
      <c r="J15" s="21">
        <v>15</v>
      </c>
      <c r="K15" s="66">
        <v>17</v>
      </c>
      <c r="L15" s="27">
        <f t="shared" si="2"/>
        <v>2</v>
      </c>
      <c r="N15" s="73">
        <f t="shared" si="1"/>
        <v>2</v>
      </c>
    </row>
    <row r="16" spans="1:14" x14ac:dyDescent="0.25">
      <c r="A16" t="s">
        <v>96</v>
      </c>
      <c r="B16" s="10">
        <f>'G Row'!B16</f>
        <v>58</v>
      </c>
      <c r="C16" t="str">
        <f>'G Row'!C16</f>
        <v>F♯5/G♭5</v>
      </c>
      <c r="F16" s="21">
        <v>4</v>
      </c>
      <c r="G16" s="66">
        <v>4</v>
      </c>
      <c r="H16" s="27">
        <f t="shared" si="0"/>
        <v>0</v>
      </c>
      <c r="J16" s="21">
        <v>20</v>
      </c>
      <c r="K16" s="66">
        <v>21</v>
      </c>
      <c r="L16" s="27">
        <f t="shared" si="2"/>
        <v>1</v>
      </c>
      <c r="N16" s="73">
        <f t="shared" si="1"/>
        <v>0.5</v>
      </c>
    </row>
    <row r="17" spans="1:15" x14ac:dyDescent="0.25">
      <c r="A17" t="s">
        <v>105</v>
      </c>
      <c r="B17" s="10">
        <f>'G Row'!B17</f>
        <v>63</v>
      </c>
      <c r="C17" t="str">
        <f>'G Row'!C17</f>
        <v>B5</v>
      </c>
      <c r="D17">
        <v>32</v>
      </c>
      <c r="F17" s="21">
        <v>6</v>
      </c>
      <c r="G17" s="66">
        <v>6</v>
      </c>
      <c r="H17" s="27">
        <f t="shared" si="0"/>
        <v>0</v>
      </c>
      <c r="J17" s="21">
        <v>13</v>
      </c>
      <c r="K17" s="66">
        <v>14</v>
      </c>
      <c r="L17" s="27">
        <f t="shared" si="2"/>
        <v>1</v>
      </c>
      <c r="N17" s="73">
        <f t="shared" si="1"/>
        <v>0.5</v>
      </c>
    </row>
    <row r="18" spans="1:15" x14ac:dyDescent="0.25">
      <c r="A18" t="s">
        <v>97</v>
      </c>
      <c r="B18" s="10">
        <f>'G Row'!B18</f>
        <v>61</v>
      </c>
      <c r="C18" t="str">
        <f>'G Row'!C18</f>
        <v>A5</v>
      </c>
      <c r="F18" s="21">
        <v>0</v>
      </c>
      <c r="G18" s="66">
        <v>-1</v>
      </c>
      <c r="H18" s="27">
        <f t="shared" si="0"/>
        <v>-1</v>
      </c>
      <c r="J18" s="21">
        <v>12</v>
      </c>
      <c r="K18" s="66">
        <v>13</v>
      </c>
      <c r="L18" s="27">
        <f t="shared" si="2"/>
        <v>1</v>
      </c>
      <c r="N18" s="73">
        <f t="shared" si="1"/>
        <v>0</v>
      </c>
    </row>
    <row r="19" spans="1:15" x14ac:dyDescent="0.25">
      <c r="A19" t="s">
        <v>106</v>
      </c>
      <c r="B19" s="10">
        <f>'G Row'!B19</f>
        <v>66</v>
      </c>
      <c r="C19" t="str">
        <f>'G Row'!C19</f>
        <v>D6</v>
      </c>
      <c r="D19">
        <v>30</v>
      </c>
      <c r="F19" s="21">
        <v>-1</v>
      </c>
      <c r="G19" s="66">
        <v>1</v>
      </c>
      <c r="H19" s="27">
        <f t="shared" si="0"/>
        <v>2</v>
      </c>
      <c r="J19" s="21"/>
      <c r="K19" s="22"/>
      <c r="L19" s="27">
        <f t="shared" si="2"/>
        <v>0</v>
      </c>
      <c r="N19" s="73">
        <f t="shared" si="1"/>
        <v>1</v>
      </c>
    </row>
    <row r="20" spans="1:15" x14ac:dyDescent="0.25">
      <c r="A20" t="s">
        <v>98</v>
      </c>
      <c r="B20" s="10">
        <f>'G Row'!B20</f>
        <v>64</v>
      </c>
      <c r="C20" t="str">
        <f>'G Row'!C20</f>
        <v>C6</v>
      </c>
      <c r="F20" s="21">
        <v>3</v>
      </c>
      <c r="G20" s="66">
        <v>4</v>
      </c>
      <c r="H20" s="27">
        <f t="shared" si="0"/>
        <v>1</v>
      </c>
      <c r="J20" s="21">
        <v>13</v>
      </c>
      <c r="K20" s="66">
        <v>13</v>
      </c>
      <c r="L20" s="27">
        <f t="shared" si="2"/>
        <v>0</v>
      </c>
      <c r="N20" s="73">
        <f t="shared" si="1"/>
        <v>0.5</v>
      </c>
    </row>
    <row r="21" spans="1:15" x14ac:dyDescent="0.25">
      <c r="A21" t="s">
        <v>107</v>
      </c>
      <c r="B21" s="10">
        <f>'G Row'!B21</f>
        <v>71</v>
      </c>
      <c r="C21" t="str">
        <f>'G Row'!C21</f>
        <v>G6</v>
      </c>
      <c r="D21">
        <v>28</v>
      </c>
      <c r="F21" s="21">
        <v>-1</v>
      </c>
      <c r="G21" s="66">
        <v>5</v>
      </c>
      <c r="H21" s="27">
        <f t="shared" si="0"/>
        <v>6</v>
      </c>
      <c r="J21" s="21">
        <v>9</v>
      </c>
      <c r="K21" s="66">
        <v>14</v>
      </c>
      <c r="L21" s="27">
        <f t="shared" si="2"/>
        <v>5</v>
      </c>
      <c r="N21" s="73">
        <f t="shared" si="1"/>
        <v>5.5</v>
      </c>
    </row>
    <row r="22" spans="1:15" x14ac:dyDescent="0.25">
      <c r="A22" t="s">
        <v>99</v>
      </c>
      <c r="B22" s="10">
        <f>'G Row'!B22</f>
        <v>68</v>
      </c>
      <c r="C22" t="str">
        <f>'G Row'!C22</f>
        <v>E6</v>
      </c>
      <c r="F22" s="21">
        <v>3</v>
      </c>
      <c r="G22" s="66">
        <v>4</v>
      </c>
      <c r="H22" s="27">
        <f t="shared" si="0"/>
        <v>1</v>
      </c>
      <c r="J22" s="21">
        <v>15</v>
      </c>
      <c r="K22" s="66">
        <v>16</v>
      </c>
      <c r="L22" s="27">
        <f t="shared" si="2"/>
        <v>1</v>
      </c>
      <c r="N22" s="73">
        <f t="shared" si="1"/>
        <v>1</v>
      </c>
    </row>
    <row r="23" spans="1:15" x14ac:dyDescent="0.25">
      <c r="A23" t="s">
        <v>108</v>
      </c>
      <c r="B23" s="10">
        <f>'G Row'!B23</f>
        <v>75</v>
      </c>
      <c r="C23" t="str">
        <f>'G Row'!C23</f>
        <v>B6</v>
      </c>
      <c r="D23">
        <v>26</v>
      </c>
      <c r="F23" s="21">
        <v>-6</v>
      </c>
      <c r="G23" s="66">
        <v>-2</v>
      </c>
      <c r="H23" s="27">
        <f t="shared" si="0"/>
        <v>4</v>
      </c>
      <c r="J23" s="21"/>
      <c r="K23" s="22"/>
      <c r="L23" s="27">
        <f t="shared" si="2"/>
        <v>0</v>
      </c>
      <c r="N23" s="73">
        <f t="shared" si="1"/>
        <v>2</v>
      </c>
    </row>
    <row r="24" spans="1:15" ht="15.75" thickBot="1" x14ac:dyDescent="0.3">
      <c r="A24" t="s">
        <v>100</v>
      </c>
      <c r="B24" s="10">
        <f>'G Row'!B24</f>
        <v>70</v>
      </c>
      <c r="C24" t="str">
        <f>'G Row'!C24</f>
        <v>F♯6/G♭6</v>
      </c>
      <c r="F24" s="28">
        <v>0</v>
      </c>
      <c r="G24" s="29">
        <v>3</v>
      </c>
      <c r="H24" s="30">
        <f t="shared" si="0"/>
        <v>3</v>
      </c>
      <c r="J24" s="28">
        <v>14</v>
      </c>
      <c r="K24" s="29">
        <v>14</v>
      </c>
      <c r="L24" s="30">
        <f t="shared" si="2"/>
        <v>0</v>
      </c>
      <c r="N24" s="75">
        <f t="shared" si="1"/>
        <v>1.5</v>
      </c>
    </row>
    <row r="25" spans="1:15" x14ac:dyDescent="0.25"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x14ac:dyDescent="0.25"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x14ac:dyDescent="0.25"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x14ac:dyDescent="0.25"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ht="45" x14ac:dyDescent="0.25">
      <c r="A29" s="32" t="str">
        <f>'G Row'!A29</f>
        <v>Bass/Cho</v>
      </c>
      <c r="B29" s="32" t="str">
        <f>'G Row'!B29</f>
        <v>Piano Key</v>
      </c>
      <c r="C29" s="32" t="str">
        <f>'G Row'!C29</f>
        <v>Note Name</v>
      </c>
      <c r="D29" s="32" t="s">
        <v>157</v>
      </c>
      <c r="F29" s="32" t="s">
        <v>161</v>
      </c>
      <c r="G29" s="32" t="s">
        <v>160</v>
      </c>
    </row>
    <row r="30" spans="1:15" x14ac:dyDescent="0.25">
      <c r="A30" s="12" t="str">
        <f>'G Row'!A30</f>
        <v>G Push, D Pull</v>
      </c>
      <c r="B30"/>
    </row>
    <row r="31" spans="1:15" x14ac:dyDescent="0.25">
      <c r="A31" t="str">
        <f>'G Row'!A31</f>
        <v>G Bass</v>
      </c>
      <c r="B31">
        <f>'G Row'!B31</f>
        <v>23</v>
      </c>
      <c r="C31" t="str">
        <f>'G Row'!C31</f>
        <v>G2</v>
      </c>
      <c r="F31">
        <v>-3</v>
      </c>
    </row>
    <row r="32" spans="1:15" x14ac:dyDescent="0.25">
      <c r="A32" t="str">
        <f>'G Row'!A32</f>
        <v>G Ten</v>
      </c>
      <c r="B32">
        <f>'G Row'!B32</f>
        <v>35</v>
      </c>
      <c r="C32" t="str">
        <f>'G Row'!C32</f>
        <v>G3</v>
      </c>
      <c r="F32">
        <v>-2</v>
      </c>
      <c r="G32">
        <v>-3</v>
      </c>
    </row>
    <row r="33" spans="1:7" x14ac:dyDescent="0.25">
      <c r="A33" t="str">
        <f>'G Row'!A33</f>
        <v>G</v>
      </c>
      <c r="B33">
        <f>'G Row'!B33</f>
        <v>35</v>
      </c>
      <c r="C33" t="str">
        <f>'G Row'!C33</f>
        <v>G3</v>
      </c>
      <c r="D33">
        <v>8</v>
      </c>
      <c r="F33">
        <v>5</v>
      </c>
      <c r="G33">
        <v>5</v>
      </c>
    </row>
    <row r="34" spans="1:7" x14ac:dyDescent="0.25">
      <c r="A34" t="str">
        <f>'G Row'!A34</f>
        <v>B</v>
      </c>
      <c r="B34">
        <f>'G Row'!B34</f>
        <v>39</v>
      </c>
      <c r="C34" t="str">
        <f>'G Row'!C34</f>
        <v>B3</v>
      </c>
      <c r="D34">
        <v>7</v>
      </c>
      <c r="F34">
        <v>-2</v>
      </c>
      <c r="G34">
        <v>-3</v>
      </c>
    </row>
    <row r="35" spans="1:7" x14ac:dyDescent="0.25">
      <c r="A35" t="str">
        <f>'G Row'!A35</f>
        <v>D</v>
      </c>
      <c r="B35">
        <f>'G Row'!B35</f>
        <v>42</v>
      </c>
      <c r="C35" t="str">
        <f>'G Row'!C35</f>
        <v>D4</v>
      </c>
      <c r="D35">
        <v>9</v>
      </c>
      <c r="F35">
        <v>5</v>
      </c>
      <c r="G35">
        <v>6</v>
      </c>
    </row>
    <row r="36" spans="1:7" x14ac:dyDescent="0.25">
      <c r="B36"/>
    </row>
    <row r="37" spans="1:7" x14ac:dyDescent="0.25">
      <c r="A37" t="str">
        <f>'G Row'!A37</f>
        <v>D Bass</v>
      </c>
      <c r="B37">
        <f>'G Row'!B37</f>
        <v>18</v>
      </c>
      <c r="C37" t="str">
        <f>'G Row'!C37</f>
        <v>D2</v>
      </c>
      <c r="F37">
        <v>5</v>
      </c>
      <c r="G37">
        <v>3</v>
      </c>
    </row>
    <row r="38" spans="1:7" x14ac:dyDescent="0.25">
      <c r="A38" t="str">
        <f>'G Row'!A38</f>
        <v>D Ten</v>
      </c>
      <c r="B38">
        <f>'G Row'!B38</f>
        <v>30</v>
      </c>
      <c r="C38" t="str">
        <f>'G Row'!C38</f>
        <v>D3</v>
      </c>
      <c r="F38">
        <v>2</v>
      </c>
      <c r="G38">
        <v>5.5</v>
      </c>
    </row>
    <row r="39" spans="1:7" x14ac:dyDescent="0.25">
      <c r="A39" t="str">
        <f>'G Row'!A39</f>
        <v>D</v>
      </c>
      <c r="B39">
        <f>'G Row'!B39</f>
        <v>42</v>
      </c>
      <c r="C39" t="str">
        <f>'G Row'!C39</f>
        <v>D4</v>
      </c>
      <c r="D39">
        <v>9</v>
      </c>
      <c r="F39">
        <v>1</v>
      </c>
      <c r="G39">
        <v>2</v>
      </c>
    </row>
    <row r="40" spans="1:7" x14ac:dyDescent="0.25">
      <c r="A40" t="str">
        <f>'G Row'!A40</f>
        <v>F#</v>
      </c>
      <c r="B40">
        <f>'G Row'!B40</f>
        <v>34</v>
      </c>
      <c r="C40" t="str">
        <f>'G Row'!C40</f>
        <v>F♯3/G♭3</v>
      </c>
      <c r="D40">
        <v>8</v>
      </c>
      <c r="F40">
        <v>5</v>
      </c>
      <c r="G40">
        <v>7</v>
      </c>
    </row>
    <row r="41" spans="1:7" x14ac:dyDescent="0.25">
      <c r="A41" t="str">
        <f>'G Row'!A41</f>
        <v>A</v>
      </c>
      <c r="B41">
        <f>'G Row'!B41</f>
        <v>37</v>
      </c>
      <c r="C41" t="str">
        <f>'G Row'!C41</f>
        <v>A3</v>
      </c>
      <c r="D41">
        <v>7</v>
      </c>
      <c r="F41">
        <v>1</v>
      </c>
      <c r="G41">
        <v>2</v>
      </c>
    </row>
    <row r="42" spans="1:7" x14ac:dyDescent="0.25">
      <c r="B42"/>
    </row>
    <row r="43" spans="1:7" x14ac:dyDescent="0.25">
      <c r="A43" s="12" t="str">
        <f>'G Row'!A43</f>
        <v>C Push, C Pull</v>
      </c>
      <c r="B43"/>
    </row>
    <row r="44" spans="1:7" x14ac:dyDescent="0.25">
      <c r="A44" t="str">
        <f>'G Row'!A44</f>
        <v>C Bass</v>
      </c>
      <c r="B44">
        <f>'G Row'!B44</f>
        <v>16</v>
      </c>
      <c r="C44" t="str">
        <f>'G Row'!C44</f>
        <v>C2</v>
      </c>
      <c r="F44">
        <v>2</v>
      </c>
      <c r="G44">
        <v>4</v>
      </c>
    </row>
    <row r="45" spans="1:7" x14ac:dyDescent="0.25">
      <c r="A45" t="str">
        <f>'G Row'!A45</f>
        <v>C Ten</v>
      </c>
      <c r="B45">
        <f>'G Row'!B45</f>
        <v>28</v>
      </c>
      <c r="C45" t="str">
        <f>'G Row'!C45</f>
        <v>C3</v>
      </c>
      <c r="F45">
        <v>6</v>
      </c>
      <c r="G45">
        <v>7</v>
      </c>
    </row>
    <row r="46" spans="1:7" x14ac:dyDescent="0.25">
      <c r="A46" t="str">
        <f>'G Row'!A46</f>
        <v>C</v>
      </c>
      <c r="B46">
        <f>'G Row'!B46</f>
        <v>40</v>
      </c>
      <c r="C46" t="str">
        <f>'G Row'!C46</f>
        <v>C4</v>
      </c>
      <c r="D46">
        <v>12</v>
      </c>
      <c r="F46">
        <v>4</v>
      </c>
      <c r="G46">
        <v>7</v>
      </c>
    </row>
    <row r="47" spans="1:7" x14ac:dyDescent="0.25">
      <c r="A47" t="str">
        <f>'G Row'!A47</f>
        <v>E</v>
      </c>
      <c r="B47">
        <f>'G Row'!B47</f>
        <v>44</v>
      </c>
      <c r="C47" t="str">
        <f>'G Row'!C47</f>
        <v>E4</v>
      </c>
      <c r="D47">
        <v>11</v>
      </c>
      <c r="F47">
        <v>2</v>
      </c>
      <c r="G47">
        <v>4</v>
      </c>
    </row>
    <row r="48" spans="1:7" x14ac:dyDescent="0.25">
      <c r="A48" t="str">
        <f>'G Row'!A48</f>
        <v>G</v>
      </c>
      <c r="B48">
        <f>'G Row'!B48</f>
        <v>35</v>
      </c>
      <c r="C48" t="str">
        <f>'G Row'!C48</f>
        <v>G3</v>
      </c>
      <c r="D48">
        <v>10</v>
      </c>
      <c r="F48">
        <v>6</v>
      </c>
      <c r="G48">
        <v>6</v>
      </c>
    </row>
    <row r="49" spans="1:7" x14ac:dyDescent="0.25">
      <c r="B49"/>
    </row>
    <row r="50" spans="1:7" x14ac:dyDescent="0.25">
      <c r="A50" t="str">
        <f>'G Row'!A50</f>
        <v>C Bass</v>
      </c>
      <c r="B50">
        <f>'G Row'!B50</f>
        <v>16</v>
      </c>
      <c r="C50" t="str">
        <f>'G Row'!C50</f>
        <v>C2</v>
      </c>
      <c r="F50">
        <v>-3</v>
      </c>
      <c r="G50">
        <v>-9</v>
      </c>
    </row>
    <row r="51" spans="1:7" x14ac:dyDescent="0.25">
      <c r="A51" t="str">
        <f>'G Row'!A51</f>
        <v>C Ten</v>
      </c>
      <c r="B51">
        <f>'G Row'!B51</f>
        <v>28</v>
      </c>
      <c r="C51" t="str">
        <f>'G Row'!C51</f>
        <v>C3</v>
      </c>
      <c r="F51">
        <v>3</v>
      </c>
      <c r="G51">
        <v>4</v>
      </c>
    </row>
    <row r="52" spans="1:7" x14ac:dyDescent="0.25">
      <c r="A52" t="str">
        <f>'G Row'!A52</f>
        <v>C</v>
      </c>
      <c r="B52">
        <f>'G Row'!B52</f>
        <v>40</v>
      </c>
      <c r="C52" t="str">
        <f>'G Row'!C52</f>
        <v>C4</v>
      </c>
      <c r="D52">
        <v>12</v>
      </c>
      <c r="F52">
        <v>2</v>
      </c>
      <c r="G52">
        <v>4</v>
      </c>
    </row>
    <row r="53" spans="1:7" x14ac:dyDescent="0.25">
      <c r="A53" t="str">
        <f>'G Row'!A53</f>
        <v>E</v>
      </c>
      <c r="B53">
        <f>'G Row'!B53</f>
        <v>44</v>
      </c>
      <c r="C53" t="str">
        <f>'G Row'!C53</f>
        <v>E4</v>
      </c>
      <c r="D53">
        <v>11</v>
      </c>
      <c r="F53">
        <v>7</v>
      </c>
      <c r="G53">
        <v>8</v>
      </c>
    </row>
    <row r="54" spans="1:7" x14ac:dyDescent="0.25">
      <c r="A54" t="str">
        <f>'G Row'!A54</f>
        <v>G</v>
      </c>
      <c r="B54">
        <f>'G Row'!B54</f>
        <v>35</v>
      </c>
      <c r="C54" t="str">
        <f>'G Row'!C54</f>
        <v>G3</v>
      </c>
      <c r="D54">
        <v>10</v>
      </c>
      <c r="F54">
        <v>4</v>
      </c>
      <c r="G54">
        <v>7</v>
      </c>
    </row>
  </sheetData>
  <mergeCells count="4">
    <mergeCell ref="J2:L2"/>
    <mergeCell ref="J3:K3"/>
    <mergeCell ref="F2:H2"/>
    <mergeCell ref="F3:G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F29" sqref="F29:G54"/>
    </sheetView>
  </sheetViews>
  <sheetFormatPr defaultRowHeight="15" x14ac:dyDescent="0.25"/>
  <cols>
    <col min="2" max="2" width="6" style="10" customWidth="1"/>
    <col min="3" max="3" width="10.85546875" customWidth="1"/>
    <col min="5" max="5" width="3" customWidth="1"/>
    <col min="6" max="7" width="8" customWidth="1"/>
    <col min="8" max="8" width="7.28515625" customWidth="1"/>
    <col min="9" max="9" width="2.140625" customWidth="1"/>
    <col min="10" max="11" width="8" customWidth="1"/>
    <col min="12" max="12" width="7" customWidth="1"/>
    <col min="13" max="13" width="2.28515625" customWidth="1"/>
    <col min="14" max="14" width="6.42578125" customWidth="1"/>
    <col min="15" max="15" width="3.7109375" customWidth="1"/>
  </cols>
  <sheetData>
    <row r="1" spans="1:14" ht="19.5" thickBot="1" x14ac:dyDescent="0.35">
      <c r="A1" s="8" t="s">
        <v>158</v>
      </c>
    </row>
    <row r="2" spans="1:14" s="71" customFormat="1" ht="36.75" customHeight="1" thickBot="1" x14ac:dyDescent="0.35">
      <c r="A2" s="69"/>
      <c r="B2" s="70"/>
      <c r="F2" s="79" t="s">
        <v>138</v>
      </c>
      <c r="G2" s="80"/>
      <c r="H2" s="81"/>
      <c r="J2" s="79" t="s">
        <v>139</v>
      </c>
      <c r="K2" s="80"/>
      <c r="L2" s="81"/>
      <c r="N2" s="72" t="s">
        <v>140</v>
      </c>
    </row>
    <row r="3" spans="1:14" x14ac:dyDescent="0.25">
      <c r="A3" s="10"/>
      <c r="F3" s="76" t="s">
        <v>135</v>
      </c>
      <c r="G3" s="77"/>
      <c r="H3" s="67" t="s">
        <v>162</v>
      </c>
      <c r="J3" s="76" t="s">
        <v>135</v>
      </c>
      <c r="K3" s="77"/>
      <c r="L3" s="67" t="s">
        <v>162</v>
      </c>
      <c r="N3" s="73"/>
    </row>
    <row r="4" spans="1:14" ht="30" x14ac:dyDescent="0.25">
      <c r="A4" s="12" t="s">
        <v>84</v>
      </c>
      <c r="B4" s="13" t="str">
        <f>'G Row'!B4</f>
        <v>Piano Key</v>
      </c>
      <c r="C4" s="32" t="str">
        <f>'G Row'!C4</f>
        <v>Note Name</v>
      </c>
      <c r="D4" s="32" t="s">
        <v>159</v>
      </c>
      <c r="F4" s="40" t="s">
        <v>136</v>
      </c>
      <c r="G4" s="41" t="s">
        <v>137</v>
      </c>
      <c r="H4" s="42" t="s">
        <v>137</v>
      </c>
      <c r="I4" s="43"/>
      <c r="J4" s="40" t="s">
        <v>136</v>
      </c>
      <c r="K4" s="41" t="s">
        <v>137</v>
      </c>
      <c r="L4" s="42" t="s">
        <v>137</v>
      </c>
      <c r="N4" s="74"/>
    </row>
    <row r="5" spans="1:14" x14ac:dyDescent="0.25">
      <c r="A5" t="s">
        <v>88</v>
      </c>
      <c r="B5" s="10">
        <f>'D Row'!B5</f>
        <v>48</v>
      </c>
      <c r="C5" s="10" t="str">
        <f>'D Row'!C5</f>
        <v>G♯4/A♭4</v>
      </c>
      <c r="D5" s="10">
        <v>45</v>
      </c>
      <c r="F5" s="21">
        <v>4</v>
      </c>
      <c r="G5" s="22">
        <v>6</v>
      </c>
      <c r="H5" s="27">
        <f t="shared" ref="H5:H26" si="0">G5-$F5</f>
        <v>2</v>
      </c>
      <c r="J5" s="21">
        <v>24</v>
      </c>
      <c r="K5" s="22">
        <v>23</v>
      </c>
      <c r="L5" s="27">
        <f>K5-$J5</f>
        <v>-1</v>
      </c>
      <c r="N5" s="73">
        <f t="shared" ref="N5:N24" si="1">(H5+L5)/2</f>
        <v>0.5</v>
      </c>
    </row>
    <row r="6" spans="1:14" x14ac:dyDescent="0.25">
      <c r="A6" t="s">
        <v>89</v>
      </c>
      <c r="B6" s="10">
        <f>'D Row'!B6</f>
        <v>50</v>
      </c>
      <c r="C6" s="10" t="str">
        <f>'D Row'!C6</f>
        <v>A♯4/B♭4</v>
      </c>
      <c r="D6" s="10"/>
      <c r="F6" s="21">
        <v>5</v>
      </c>
      <c r="G6" s="22">
        <v>7</v>
      </c>
      <c r="H6" s="27">
        <f t="shared" si="0"/>
        <v>2</v>
      </c>
      <c r="J6" s="21">
        <v>24</v>
      </c>
      <c r="K6" s="22">
        <v>25</v>
      </c>
      <c r="L6" s="27">
        <f t="shared" ref="L6:L26" si="2">K6-$J6</f>
        <v>1</v>
      </c>
      <c r="N6" s="73">
        <f t="shared" si="1"/>
        <v>1.5</v>
      </c>
    </row>
    <row r="7" spans="1:14" x14ac:dyDescent="0.25">
      <c r="A7" t="s">
        <v>90</v>
      </c>
      <c r="B7" s="10">
        <f>'D Row'!B7</f>
        <v>37</v>
      </c>
      <c r="C7" s="10" t="str">
        <f>'D Row'!C7</f>
        <v>A3</v>
      </c>
      <c r="D7" s="10">
        <v>43</v>
      </c>
      <c r="F7" s="21">
        <v>3</v>
      </c>
      <c r="G7" s="22">
        <v>4</v>
      </c>
      <c r="H7" s="27">
        <f t="shared" si="0"/>
        <v>1</v>
      </c>
      <c r="J7" s="21">
        <v>20</v>
      </c>
      <c r="K7" s="22">
        <v>22</v>
      </c>
      <c r="L7" s="27">
        <f t="shared" si="2"/>
        <v>2</v>
      </c>
      <c r="N7" s="73">
        <f t="shared" si="1"/>
        <v>1.5</v>
      </c>
    </row>
    <row r="8" spans="1:14" x14ac:dyDescent="0.25">
      <c r="A8" t="s">
        <v>91</v>
      </c>
      <c r="B8" s="10">
        <f>'D Row'!B8</f>
        <v>41</v>
      </c>
      <c r="C8" s="10" t="str">
        <f>'D Row'!C8</f>
        <v>C♯4/D♭4</v>
      </c>
      <c r="D8" s="10"/>
      <c r="F8" s="21">
        <v>6</v>
      </c>
      <c r="G8" s="66">
        <v>8</v>
      </c>
      <c r="H8" s="27">
        <f t="shared" si="0"/>
        <v>2</v>
      </c>
      <c r="J8" s="21">
        <v>23</v>
      </c>
      <c r="K8" s="66">
        <v>25</v>
      </c>
      <c r="L8" s="27">
        <f t="shared" si="2"/>
        <v>2</v>
      </c>
      <c r="N8" s="73">
        <f t="shared" si="1"/>
        <v>2</v>
      </c>
    </row>
    <row r="9" spans="1:14" x14ac:dyDescent="0.25">
      <c r="A9" t="s">
        <v>92</v>
      </c>
      <c r="B9" s="10">
        <f>'D Row'!B9</f>
        <v>42</v>
      </c>
      <c r="C9" s="10" t="str">
        <f>'D Row'!C9</f>
        <v>D4</v>
      </c>
      <c r="D9" s="10">
        <v>41</v>
      </c>
      <c r="F9" s="21">
        <v>0</v>
      </c>
      <c r="G9" s="66">
        <v>2</v>
      </c>
      <c r="H9" s="27">
        <f t="shared" si="0"/>
        <v>2</v>
      </c>
      <c r="J9" s="21">
        <v>20</v>
      </c>
      <c r="K9" s="66">
        <v>20</v>
      </c>
      <c r="L9" s="27">
        <f t="shared" si="2"/>
        <v>0</v>
      </c>
      <c r="N9" s="73">
        <f t="shared" si="1"/>
        <v>1</v>
      </c>
    </row>
    <row r="10" spans="1:14" x14ac:dyDescent="0.25">
      <c r="A10" t="s">
        <v>93</v>
      </c>
      <c r="B10" s="10">
        <f>'D Row'!B10</f>
        <v>44</v>
      </c>
      <c r="C10" s="10" t="str">
        <f>'D Row'!C10</f>
        <v>E4</v>
      </c>
      <c r="D10" s="10"/>
      <c r="F10" s="21">
        <v>-4</v>
      </c>
      <c r="G10" s="66">
        <v>-3</v>
      </c>
      <c r="H10" s="27">
        <f t="shared" si="0"/>
        <v>1</v>
      </c>
      <c r="J10" s="21">
        <v>26</v>
      </c>
      <c r="K10" s="66">
        <v>25</v>
      </c>
      <c r="L10" s="27">
        <f t="shared" si="2"/>
        <v>-1</v>
      </c>
      <c r="N10" s="73">
        <f t="shared" si="1"/>
        <v>0</v>
      </c>
    </row>
    <row r="11" spans="1:14" x14ac:dyDescent="0.25">
      <c r="A11" t="s">
        <v>102</v>
      </c>
      <c r="B11" s="10">
        <f>'D Row'!B11</f>
        <v>46</v>
      </c>
      <c r="C11" s="10" t="str">
        <f>'D Row'!C11</f>
        <v>F♯4/G♭4</v>
      </c>
      <c r="D11" s="10">
        <v>39</v>
      </c>
      <c r="F11" s="21">
        <v>-2</v>
      </c>
      <c r="G11" s="66">
        <v>0</v>
      </c>
      <c r="H11" s="27">
        <f t="shared" si="0"/>
        <v>2</v>
      </c>
      <c r="J11" s="21">
        <v>23</v>
      </c>
      <c r="K11" s="66">
        <v>23</v>
      </c>
      <c r="L11" s="27">
        <f t="shared" si="2"/>
        <v>0</v>
      </c>
      <c r="N11" s="73">
        <f t="shared" si="1"/>
        <v>1</v>
      </c>
    </row>
    <row r="12" spans="1:14" x14ac:dyDescent="0.25">
      <c r="A12" t="s">
        <v>94</v>
      </c>
      <c r="B12" s="10">
        <f>'D Row'!B12</f>
        <v>47</v>
      </c>
      <c r="C12" s="10" t="str">
        <f>'D Row'!C12</f>
        <v>G4</v>
      </c>
      <c r="D12" s="10"/>
      <c r="F12" s="21">
        <v>6</v>
      </c>
      <c r="G12" s="66">
        <v>6</v>
      </c>
      <c r="H12" s="27">
        <f t="shared" si="0"/>
        <v>0</v>
      </c>
      <c r="J12" s="21">
        <v>24</v>
      </c>
      <c r="K12" s="66">
        <v>23</v>
      </c>
      <c r="L12" s="27">
        <f t="shared" si="2"/>
        <v>-1</v>
      </c>
      <c r="N12" s="73">
        <f t="shared" si="1"/>
        <v>-0.5</v>
      </c>
    </row>
    <row r="13" spans="1:14" x14ac:dyDescent="0.25">
      <c r="A13" t="s">
        <v>103</v>
      </c>
      <c r="B13" s="10">
        <f>'D Row'!B13</f>
        <v>49</v>
      </c>
      <c r="C13" s="10" t="str">
        <f>'D Row'!C13</f>
        <v>A4 A440</v>
      </c>
      <c r="D13" s="10">
        <v>37</v>
      </c>
      <c r="F13" s="21">
        <v>1</v>
      </c>
      <c r="G13" s="66">
        <v>1</v>
      </c>
      <c r="H13" s="27">
        <f t="shared" si="0"/>
        <v>0</v>
      </c>
      <c r="J13" s="21">
        <v>21</v>
      </c>
      <c r="K13" s="66">
        <v>20</v>
      </c>
      <c r="L13" s="27">
        <f t="shared" si="2"/>
        <v>-1</v>
      </c>
      <c r="N13" s="73">
        <f t="shared" si="1"/>
        <v>-0.5</v>
      </c>
    </row>
    <row r="14" spans="1:14" x14ac:dyDescent="0.25">
      <c r="A14" t="s">
        <v>95</v>
      </c>
      <c r="B14" s="10">
        <f>'D Row'!B14</f>
        <v>51</v>
      </c>
      <c r="C14" s="10" t="str">
        <f>'D Row'!C14</f>
        <v>B4</v>
      </c>
      <c r="D14" s="10"/>
      <c r="F14" s="21">
        <v>4</v>
      </c>
      <c r="G14" s="66">
        <v>5</v>
      </c>
      <c r="H14" s="27">
        <f t="shared" si="0"/>
        <v>1</v>
      </c>
      <c r="J14" s="21">
        <v>24.5</v>
      </c>
      <c r="K14" s="66">
        <v>25</v>
      </c>
      <c r="L14" s="27">
        <f t="shared" si="2"/>
        <v>0.5</v>
      </c>
      <c r="N14" s="73">
        <f t="shared" si="1"/>
        <v>0.75</v>
      </c>
    </row>
    <row r="15" spans="1:14" x14ac:dyDescent="0.25">
      <c r="A15" t="s">
        <v>104</v>
      </c>
      <c r="B15" s="10">
        <f>'D Row'!B15</f>
        <v>54</v>
      </c>
      <c r="C15" s="10" t="str">
        <f>'D Row'!C15</f>
        <v>D5</v>
      </c>
      <c r="D15" s="10">
        <v>35</v>
      </c>
      <c r="F15" s="21">
        <v>0</v>
      </c>
      <c r="G15" s="66">
        <v>0</v>
      </c>
      <c r="H15" s="27">
        <f t="shared" si="0"/>
        <v>0</v>
      </c>
      <c r="J15" s="21">
        <v>20</v>
      </c>
      <c r="K15" s="66">
        <v>20</v>
      </c>
      <c r="L15" s="27">
        <f t="shared" si="2"/>
        <v>0</v>
      </c>
      <c r="N15" s="73">
        <f t="shared" si="1"/>
        <v>0</v>
      </c>
    </row>
    <row r="16" spans="1:14" x14ac:dyDescent="0.25">
      <c r="A16" t="s">
        <v>96</v>
      </c>
      <c r="B16" s="10">
        <f>'D Row'!B16</f>
        <v>53</v>
      </c>
      <c r="C16" s="10" t="str">
        <f>'D Row'!C16</f>
        <v>C♯5/D♭5</v>
      </c>
      <c r="D16" s="10"/>
      <c r="F16" s="21">
        <v>0</v>
      </c>
      <c r="G16" s="66">
        <v>0</v>
      </c>
      <c r="H16" s="27">
        <f t="shared" si="0"/>
        <v>0</v>
      </c>
      <c r="J16" s="21">
        <v>11</v>
      </c>
      <c r="K16" s="66">
        <v>12</v>
      </c>
      <c r="L16" s="27">
        <f t="shared" si="2"/>
        <v>1</v>
      </c>
      <c r="N16" s="73">
        <f t="shared" si="1"/>
        <v>0.5</v>
      </c>
    </row>
    <row r="17" spans="1:14" x14ac:dyDescent="0.25">
      <c r="A17" t="s">
        <v>105</v>
      </c>
      <c r="B17" s="10">
        <f>'D Row'!B17</f>
        <v>58</v>
      </c>
      <c r="C17" s="10" t="str">
        <f>'D Row'!C17</f>
        <v>F♯5/G♭5</v>
      </c>
      <c r="D17" s="10">
        <v>33.5</v>
      </c>
      <c r="F17" s="21">
        <v>-2</v>
      </c>
      <c r="G17" s="66">
        <v>-2</v>
      </c>
      <c r="H17" s="27">
        <f t="shared" si="0"/>
        <v>0</v>
      </c>
      <c r="J17" s="21">
        <v>17</v>
      </c>
      <c r="K17" s="66">
        <v>17</v>
      </c>
      <c r="L17" s="27">
        <f t="shared" si="2"/>
        <v>0</v>
      </c>
      <c r="N17" s="73">
        <f t="shared" si="1"/>
        <v>0</v>
      </c>
    </row>
    <row r="18" spans="1:14" x14ac:dyDescent="0.25">
      <c r="A18" t="s">
        <v>97</v>
      </c>
      <c r="B18" s="10">
        <f>'D Row'!B18</f>
        <v>56</v>
      </c>
      <c r="C18" s="10" t="str">
        <f>'D Row'!C18</f>
        <v>E5</v>
      </c>
      <c r="D18" s="10"/>
      <c r="F18" s="21">
        <v>-1</v>
      </c>
      <c r="G18" s="66">
        <v>-2</v>
      </c>
      <c r="H18" s="27">
        <f t="shared" si="0"/>
        <v>-1</v>
      </c>
      <c r="J18" s="21">
        <v>15</v>
      </c>
      <c r="K18" s="66">
        <v>15</v>
      </c>
      <c r="L18" s="27">
        <f t="shared" si="2"/>
        <v>0</v>
      </c>
      <c r="N18" s="73">
        <f t="shared" si="1"/>
        <v>-0.5</v>
      </c>
    </row>
    <row r="19" spans="1:14" x14ac:dyDescent="0.25">
      <c r="A19" t="s">
        <v>106</v>
      </c>
      <c r="B19" s="10">
        <f>'D Row'!B19</f>
        <v>61</v>
      </c>
      <c r="C19" s="10" t="str">
        <f>'D Row'!C19</f>
        <v>A5</v>
      </c>
      <c r="D19" s="10">
        <v>32</v>
      </c>
      <c r="F19" s="21">
        <v>0</v>
      </c>
      <c r="G19" s="66">
        <v>1</v>
      </c>
      <c r="H19" s="27">
        <f t="shared" si="0"/>
        <v>1</v>
      </c>
      <c r="J19" s="21">
        <v>13</v>
      </c>
      <c r="K19" s="66">
        <v>14</v>
      </c>
      <c r="L19" s="27">
        <f t="shared" si="2"/>
        <v>1</v>
      </c>
      <c r="N19" s="73">
        <f t="shared" si="1"/>
        <v>1</v>
      </c>
    </row>
    <row r="20" spans="1:14" x14ac:dyDescent="0.25">
      <c r="A20" t="s">
        <v>98</v>
      </c>
      <c r="B20" s="10">
        <f>'D Row'!B20</f>
        <v>59</v>
      </c>
      <c r="C20" s="10" t="str">
        <f>'D Row'!C20</f>
        <v>G5</v>
      </c>
      <c r="D20" s="10"/>
      <c r="F20" s="21">
        <v>-4</v>
      </c>
      <c r="G20" s="66">
        <v>-4</v>
      </c>
      <c r="H20" s="27">
        <f t="shared" si="0"/>
        <v>0</v>
      </c>
      <c r="J20" s="21">
        <v>13</v>
      </c>
      <c r="K20" s="66">
        <v>13</v>
      </c>
      <c r="L20" s="27">
        <f t="shared" si="2"/>
        <v>0</v>
      </c>
      <c r="N20" s="73">
        <f t="shared" si="1"/>
        <v>0</v>
      </c>
    </row>
    <row r="21" spans="1:14" x14ac:dyDescent="0.25">
      <c r="A21" t="s">
        <v>107</v>
      </c>
      <c r="B21" s="10">
        <f>'D Row'!B21</f>
        <v>66</v>
      </c>
      <c r="C21" s="10" t="str">
        <f>'D Row'!C21</f>
        <v>D6</v>
      </c>
      <c r="D21" s="10">
        <v>30</v>
      </c>
      <c r="F21" s="21">
        <v>2</v>
      </c>
      <c r="G21" s="66">
        <v>4</v>
      </c>
      <c r="H21" s="27">
        <f t="shared" si="0"/>
        <v>2</v>
      </c>
      <c r="J21" s="21">
        <v>15</v>
      </c>
      <c r="K21" s="66">
        <v>15</v>
      </c>
      <c r="L21" s="27">
        <f t="shared" si="2"/>
        <v>0</v>
      </c>
      <c r="N21" s="73">
        <f t="shared" si="1"/>
        <v>1</v>
      </c>
    </row>
    <row r="22" spans="1:14" x14ac:dyDescent="0.25">
      <c r="A22" t="s">
        <v>99</v>
      </c>
      <c r="B22" s="10">
        <f>'D Row'!B22</f>
        <v>63</v>
      </c>
      <c r="C22" s="10" t="str">
        <f>'D Row'!C22</f>
        <v>B5</v>
      </c>
      <c r="D22" s="10"/>
      <c r="F22" s="21">
        <v>2</v>
      </c>
      <c r="G22" s="66">
        <v>3</v>
      </c>
      <c r="H22" s="27">
        <f t="shared" si="0"/>
        <v>1</v>
      </c>
      <c r="J22" s="21">
        <v>11</v>
      </c>
      <c r="K22" s="66">
        <v>11</v>
      </c>
      <c r="L22" s="27">
        <f t="shared" si="2"/>
        <v>0</v>
      </c>
      <c r="N22" s="73">
        <f t="shared" si="1"/>
        <v>0.5</v>
      </c>
    </row>
    <row r="23" spans="1:14" x14ac:dyDescent="0.25">
      <c r="A23" t="s">
        <v>108</v>
      </c>
      <c r="B23" s="10">
        <f>'D Row'!B23</f>
        <v>70</v>
      </c>
      <c r="C23" s="10" t="str">
        <f>'D Row'!C23</f>
        <v>F♯6/G♭6</v>
      </c>
      <c r="D23" s="10">
        <v>28</v>
      </c>
      <c r="F23" s="21">
        <v>9</v>
      </c>
      <c r="G23" s="66">
        <v>11</v>
      </c>
      <c r="H23" s="27">
        <f t="shared" si="0"/>
        <v>2</v>
      </c>
      <c r="J23" s="21">
        <v>19</v>
      </c>
      <c r="K23" s="66">
        <v>21</v>
      </c>
      <c r="L23" s="27">
        <f t="shared" si="2"/>
        <v>2</v>
      </c>
      <c r="N23" s="73">
        <f t="shared" si="1"/>
        <v>2</v>
      </c>
    </row>
    <row r="24" spans="1:14" x14ac:dyDescent="0.25">
      <c r="A24" t="s">
        <v>100</v>
      </c>
      <c r="B24" s="10">
        <f>'D Row'!B24</f>
        <v>65</v>
      </c>
      <c r="C24" s="10" t="str">
        <f>'D Row'!C24</f>
        <v>C♯6/D♭6</v>
      </c>
      <c r="D24" s="10"/>
      <c r="F24" s="21">
        <v>6</v>
      </c>
      <c r="G24" s="66">
        <v>6</v>
      </c>
      <c r="H24" s="27">
        <f t="shared" si="0"/>
        <v>0</v>
      </c>
      <c r="J24" s="21">
        <v>19</v>
      </c>
      <c r="K24" s="66">
        <v>17</v>
      </c>
      <c r="L24" s="27">
        <f t="shared" si="2"/>
        <v>-2</v>
      </c>
      <c r="N24" s="73">
        <f t="shared" si="1"/>
        <v>-1</v>
      </c>
    </row>
    <row r="25" spans="1:14" x14ac:dyDescent="0.25">
      <c r="A25" t="s">
        <v>109</v>
      </c>
      <c r="B25" s="10">
        <f>'D Row'!B25</f>
        <v>73</v>
      </c>
      <c r="C25" s="10" t="str">
        <f>'D Row'!C25</f>
        <v>A6</v>
      </c>
      <c r="D25" s="10">
        <v>28</v>
      </c>
      <c r="F25" s="21">
        <v>1</v>
      </c>
      <c r="G25" s="66">
        <v>5</v>
      </c>
      <c r="H25" s="27">
        <f t="shared" si="0"/>
        <v>4</v>
      </c>
      <c r="J25" s="21">
        <v>21</v>
      </c>
      <c r="K25" s="66">
        <v>21</v>
      </c>
      <c r="L25" s="27">
        <f t="shared" si="2"/>
        <v>0</v>
      </c>
      <c r="N25" s="73"/>
    </row>
    <row r="26" spans="1:14" x14ac:dyDescent="0.25">
      <c r="A26" t="s">
        <v>101</v>
      </c>
      <c r="B26" s="10">
        <f>'D Row'!B26</f>
        <v>68</v>
      </c>
      <c r="C26" s="10" t="str">
        <f>'D Row'!C26</f>
        <v>E6</v>
      </c>
      <c r="D26" s="10"/>
      <c r="F26" s="21">
        <v>-1</v>
      </c>
      <c r="G26" s="66">
        <v>4</v>
      </c>
      <c r="H26" s="27">
        <f t="shared" si="0"/>
        <v>5</v>
      </c>
      <c r="J26" s="21">
        <v>13</v>
      </c>
      <c r="K26" s="66">
        <v>15</v>
      </c>
      <c r="L26" s="27">
        <f t="shared" si="2"/>
        <v>2</v>
      </c>
      <c r="N26" s="73"/>
    </row>
    <row r="27" spans="1:14" x14ac:dyDescent="0.25">
      <c r="F27" s="21"/>
      <c r="G27" s="22"/>
      <c r="H27" s="27"/>
      <c r="J27" s="21"/>
      <c r="K27" s="22"/>
      <c r="L27" s="27"/>
      <c r="N27" s="73"/>
    </row>
    <row r="28" spans="1:14" ht="15.75" thickBot="1" x14ac:dyDescent="0.3">
      <c r="F28" s="28"/>
      <c r="G28" s="29"/>
      <c r="H28" s="30"/>
      <c r="J28" s="28"/>
      <c r="K28" s="29"/>
      <c r="L28" s="30"/>
      <c r="N28" s="75"/>
    </row>
    <row r="29" spans="1:14" ht="45" x14ac:dyDescent="0.25">
      <c r="A29" s="32" t="str">
        <f>'G Row'!A29</f>
        <v>Bass/Cho</v>
      </c>
      <c r="B29" s="32" t="str">
        <f>'G Row'!B29</f>
        <v>Piano Key</v>
      </c>
      <c r="C29" s="32" t="str">
        <f>'G Row'!C29</f>
        <v>Note Name</v>
      </c>
      <c r="D29" s="32" t="s">
        <v>157</v>
      </c>
      <c r="F29" s="32" t="s">
        <v>161</v>
      </c>
      <c r="G29" s="32" t="s">
        <v>160</v>
      </c>
    </row>
    <row r="30" spans="1:14" x14ac:dyDescent="0.25">
      <c r="A30" s="12" t="str">
        <f>'D Row'!A30</f>
        <v>D Push, A Pull</v>
      </c>
      <c r="B30"/>
    </row>
    <row r="31" spans="1:14" x14ac:dyDescent="0.25">
      <c r="A31" t="str">
        <f>'D Row'!A31</f>
        <v>D Bass</v>
      </c>
      <c r="B31">
        <f>'D Row'!B31</f>
        <v>18</v>
      </c>
      <c r="C31" t="str">
        <f>'D Row'!C31</f>
        <v>D2</v>
      </c>
      <c r="F31">
        <v>-3</v>
      </c>
    </row>
    <row r="32" spans="1:14" x14ac:dyDescent="0.25">
      <c r="A32" t="str">
        <f>'D Row'!A32</f>
        <v>D Ten</v>
      </c>
      <c r="B32">
        <f>'D Row'!B32</f>
        <v>30</v>
      </c>
      <c r="C32" t="str">
        <f>'D Row'!C32</f>
        <v>D3</v>
      </c>
      <c r="F32">
        <v>-2</v>
      </c>
      <c r="G32">
        <v>-3</v>
      </c>
    </row>
    <row r="33" spans="1:7" x14ac:dyDescent="0.25">
      <c r="A33" t="str">
        <f>'D Row'!A33</f>
        <v>D</v>
      </c>
      <c r="B33">
        <f>'D Row'!B33</f>
        <v>42</v>
      </c>
      <c r="C33" t="str">
        <f>'D Row'!C33</f>
        <v>D4</v>
      </c>
      <c r="D33">
        <v>1</v>
      </c>
      <c r="F33">
        <v>5</v>
      </c>
      <c r="G33">
        <v>5</v>
      </c>
    </row>
    <row r="34" spans="1:7" x14ac:dyDescent="0.25">
      <c r="A34" t="str">
        <f>'D Row'!A34</f>
        <v>F#</v>
      </c>
      <c r="B34">
        <f>'D Row'!B34</f>
        <v>46</v>
      </c>
      <c r="C34" t="str">
        <f>'D Row'!C34</f>
        <v>F♯4/G♭4</v>
      </c>
      <c r="D34">
        <v>3</v>
      </c>
      <c r="F34">
        <v>-2</v>
      </c>
      <c r="G34">
        <v>-3</v>
      </c>
    </row>
    <row r="35" spans="1:7" x14ac:dyDescent="0.25">
      <c r="A35" t="str">
        <f>'D Row'!A35</f>
        <v>A</v>
      </c>
      <c r="B35">
        <f>'D Row'!B35</f>
        <v>37</v>
      </c>
      <c r="C35" t="str">
        <f>'D Row'!C35</f>
        <v>A3</v>
      </c>
      <c r="D35">
        <v>2</v>
      </c>
      <c r="F35">
        <v>5</v>
      </c>
      <c r="G35">
        <v>6</v>
      </c>
    </row>
    <row r="36" spans="1:7" x14ac:dyDescent="0.25">
      <c r="B36"/>
    </row>
    <row r="37" spans="1:7" x14ac:dyDescent="0.25">
      <c r="A37" t="str">
        <f>'D Row'!A37</f>
        <v>A Bass</v>
      </c>
      <c r="B37">
        <f>'D Row'!B37</f>
        <v>25</v>
      </c>
      <c r="C37" t="str">
        <f>'D Row'!C37</f>
        <v>A2</v>
      </c>
      <c r="F37">
        <v>5</v>
      </c>
      <c r="G37">
        <v>3</v>
      </c>
    </row>
    <row r="38" spans="1:7" x14ac:dyDescent="0.25">
      <c r="A38" t="str">
        <f>'D Row'!A38</f>
        <v>A Ten</v>
      </c>
      <c r="B38">
        <f>'D Row'!B38</f>
        <v>37</v>
      </c>
      <c r="C38" t="str">
        <f>'D Row'!C38</f>
        <v>A3</v>
      </c>
      <c r="F38">
        <v>2</v>
      </c>
      <c r="G38">
        <v>5.5</v>
      </c>
    </row>
    <row r="39" spans="1:7" x14ac:dyDescent="0.25">
      <c r="A39" t="str">
        <f>'D Row'!A39</f>
        <v>A</v>
      </c>
      <c r="B39">
        <f>'D Row'!B39</f>
        <v>37</v>
      </c>
      <c r="C39" t="str">
        <f>'D Row'!C39</f>
        <v>A3</v>
      </c>
      <c r="D39">
        <v>2</v>
      </c>
      <c r="F39">
        <v>1</v>
      </c>
      <c r="G39">
        <v>2</v>
      </c>
    </row>
    <row r="40" spans="1:7" x14ac:dyDescent="0.25">
      <c r="A40" t="str">
        <f>'D Row'!A40</f>
        <v>C#</v>
      </c>
      <c r="B40">
        <f>'D Row'!B40</f>
        <v>41</v>
      </c>
      <c r="C40" t="str">
        <f>'D Row'!C40</f>
        <v>C♯4/D♭4</v>
      </c>
      <c r="D40">
        <v>1</v>
      </c>
      <c r="F40">
        <v>5</v>
      </c>
      <c r="G40">
        <v>7</v>
      </c>
    </row>
    <row r="41" spans="1:7" x14ac:dyDescent="0.25">
      <c r="A41" t="str">
        <f>'D Row'!A41</f>
        <v>E</v>
      </c>
      <c r="B41">
        <f>'D Row'!B41</f>
        <v>44</v>
      </c>
      <c r="C41" t="str">
        <f>'D Row'!C41</f>
        <v>E4</v>
      </c>
      <c r="D41">
        <v>3</v>
      </c>
      <c r="F41">
        <v>1</v>
      </c>
      <c r="G41">
        <v>2</v>
      </c>
    </row>
    <row r="42" spans="1:7" x14ac:dyDescent="0.25">
      <c r="B42"/>
    </row>
    <row r="43" spans="1:7" x14ac:dyDescent="0.25">
      <c r="A43" s="12" t="str">
        <f>'D Row'!A43</f>
        <v>B Push, Em Pull</v>
      </c>
      <c r="B43"/>
    </row>
    <row r="44" spans="1:7" x14ac:dyDescent="0.25">
      <c r="A44" t="str">
        <f>'D Row'!A44</f>
        <v>B Bass</v>
      </c>
      <c r="B44">
        <f>'D Row'!B44</f>
        <v>27</v>
      </c>
      <c r="C44" t="str">
        <f>'D Row'!C44</f>
        <v>B2</v>
      </c>
      <c r="F44">
        <v>2</v>
      </c>
      <c r="G44">
        <v>4</v>
      </c>
    </row>
    <row r="45" spans="1:7" x14ac:dyDescent="0.25">
      <c r="A45" t="str">
        <f>'D Row'!A45</f>
        <v>B Ten</v>
      </c>
      <c r="B45">
        <f>'D Row'!B45</f>
        <v>39</v>
      </c>
      <c r="C45" t="str">
        <f>'D Row'!C45</f>
        <v>B3</v>
      </c>
      <c r="F45">
        <v>6</v>
      </c>
      <c r="G45">
        <v>7</v>
      </c>
    </row>
    <row r="46" spans="1:7" x14ac:dyDescent="0.25">
      <c r="A46" t="str">
        <f>'D Row'!A46</f>
        <v>B</v>
      </c>
      <c r="B46">
        <f>'D Row'!B46</f>
        <v>39</v>
      </c>
      <c r="C46" t="str">
        <f>'D Row'!C46</f>
        <v>B3</v>
      </c>
      <c r="D46">
        <v>6</v>
      </c>
      <c r="F46">
        <v>4</v>
      </c>
      <c r="G46">
        <v>7</v>
      </c>
    </row>
    <row r="47" spans="1:7" x14ac:dyDescent="0.25">
      <c r="A47" t="str">
        <f>'D Row'!A47</f>
        <v>D#</v>
      </c>
      <c r="B47">
        <f>'D Row'!B47</f>
        <v>43</v>
      </c>
      <c r="C47" t="str">
        <f>'D Row'!C47</f>
        <v>D♯4/E♭4</v>
      </c>
      <c r="D47">
        <v>5</v>
      </c>
      <c r="F47">
        <v>2</v>
      </c>
      <c r="G47">
        <v>4</v>
      </c>
    </row>
    <row r="48" spans="1:7" x14ac:dyDescent="0.25">
      <c r="A48" t="str">
        <f>'D Row'!A48</f>
        <v>F#</v>
      </c>
      <c r="B48">
        <f>'D Row'!B48</f>
        <v>34</v>
      </c>
      <c r="C48" t="str">
        <f>'D Row'!C48</f>
        <v>F♯3/G♭3</v>
      </c>
      <c r="D48">
        <v>4</v>
      </c>
      <c r="F48">
        <v>6</v>
      </c>
      <c r="G48">
        <v>6</v>
      </c>
    </row>
    <row r="49" spans="1:7" x14ac:dyDescent="0.25">
      <c r="B49"/>
    </row>
    <row r="50" spans="1:7" x14ac:dyDescent="0.25">
      <c r="A50" t="str">
        <f>'D Row'!A50</f>
        <v>E Bass</v>
      </c>
      <c r="B50">
        <f>'D Row'!B50</f>
        <v>20</v>
      </c>
      <c r="C50" t="str">
        <f>'D Row'!C50</f>
        <v>E2</v>
      </c>
      <c r="F50">
        <v>-3</v>
      </c>
      <c r="G50">
        <v>-9</v>
      </c>
    </row>
    <row r="51" spans="1:7" x14ac:dyDescent="0.25">
      <c r="A51" t="str">
        <f>'D Row'!A51</f>
        <v>E Ten</v>
      </c>
      <c r="B51">
        <f>'D Row'!B51</f>
        <v>32</v>
      </c>
      <c r="C51" t="str">
        <f>'D Row'!C51</f>
        <v>E3</v>
      </c>
      <c r="F51">
        <v>3</v>
      </c>
      <c r="G51">
        <v>4</v>
      </c>
    </row>
    <row r="52" spans="1:7" x14ac:dyDescent="0.25">
      <c r="A52" t="str">
        <f>'D Row'!A52</f>
        <v>E</v>
      </c>
      <c r="B52">
        <f>'D Row'!B52</f>
        <v>44</v>
      </c>
      <c r="C52" t="str">
        <f>'D Row'!C52</f>
        <v>E4</v>
      </c>
      <c r="D52">
        <v>5</v>
      </c>
      <c r="F52">
        <v>2</v>
      </c>
      <c r="G52">
        <v>4</v>
      </c>
    </row>
    <row r="53" spans="1:7" x14ac:dyDescent="0.25">
      <c r="A53" t="str">
        <f>'D Row'!A53</f>
        <v>G</v>
      </c>
      <c r="B53">
        <f>'D Row'!B53</f>
        <v>35</v>
      </c>
      <c r="C53" t="str">
        <f>'D Row'!C53</f>
        <v>G3</v>
      </c>
      <c r="D53">
        <v>4</v>
      </c>
      <c r="F53">
        <v>7</v>
      </c>
      <c r="G53">
        <v>8</v>
      </c>
    </row>
    <row r="54" spans="1:7" x14ac:dyDescent="0.25">
      <c r="A54" t="str">
        <f>'D Row'!A54</f>
        <v>B</v>
      </c>
      <c r="B54">
        <f>'D Row'!B54</f>
        <v>39</v>
      </c>
      <c r="C54" t="str">
        <f>'D Row'!C54</f>
        <v>B3</v>
      </c>
      <c r="D54">
        <v>6</v>
      </c>
      <c r="F54">
        <v>4</v>
      </c>
      <c r="G54">
        <v>7</v>
      </c>
    </row>
  </sheetData>
  <mergeCells count="4">
    <mergeCell ref="F2:H2"/>
    <mergeCell ref="J2:L2"/>
    <mergeCell ref="F3:G3"/>
    <mergeCell ref="J3:K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opLeftCell="A73" workbookViewId="0">
      <selection activeCell="B90" sqref="B90"/>
    </sheetView>
  </sheetViews>
  <sheetFormatPr defaultRowHeight="15" x14ac:dyDescent="0.25"/>
  <cols>
    <col min="2" max="2" width="13.7109375" customWidth="1"/>
  </cols>
  <sheetData>
    <row r="1" spans="1:3" ht="14.45" x14ac:dyDescent="0.3">
      <c r="A1" t="s">
        <v>81</v>
      </c>
      <c r="B1" t="s">
        <v>82</v>
      </c>
      <c r="C1" t="s">
        <v>83</v>
      </c>
    </row>
    <row r="2" spans="1:3" ht="15.6" x14ac:dyDescent="0.3">
      <c r="A2" s="1">
        <v>1</v>
      </c>
      <c r="B2" s="2" t="s">
        <v>80</v>
      </c>
      <c r="C2" s="5">
        <v>27.5</v>
      </c>
    </row>
    <row r="3" spans="1:3" ht="18" x14ac:dyDescent="0.25">
      <c r="A3" s="4">
        <v>2</v>
      </c>
      <c r="B3" s="2" t="s">
        <v>79</v>
      </c>
      <c r="C3" s="2">
        <v>29.135200000000001</v>
      </c>
    </row>
    <row r="4" spans="1:3" ht="15.6" x14ac:dyDescent="0.3">
      <c r="A4" s="1">
        <v>3</v>
      </c>
      <c r="B4" s="2" t="s">
        <v>78</v>
      </c>
      <c r="C4" s="2">
        <v>30.867699999999999</v>
      </c>
    </row>
    <row r="5" spans="1:3" ht="15.6" x14ac:dyDescent="0.3">
      <c r="A5" s="1">
        <v>4</v>
      </c>
      <c r="B5" s="2" t="s">
        <v>123</v>
      </c>
      <c r="C5" s="2">
        <v>32.703200000000002</v>
      </c>
    </row>
    <row r="6" spans="1:3" ht="18" x14ac:dyDescent="0.25">
      <c r="A6" s="4">
        <v>5</v>
      </c>
      <c r="B6" s="2" t="s">
        <v>77</v>
      </c>
      <c r="C6" s="2">
        <v>34.647799999999997</v>
      </c>
    </row>
    <row r="7" spans="1:3" ht="15.6" x14ac:dyDescent="0.3">
      <c r="A7" s="1">
        <v>6</v>
      </c>
      <c r="B7" s="2" t="s">
        <v>76</v>
      </c>
      <c r="C7" s="2">
        <v>36.708100000000002</v>
      </c>
    </row>
    <row r="8" spans="1:3" ht="18" x14ac:dyDescent="0.25">
      <c r="A8" s="4">
        <v>7</v>
      </c>
      <c r="B8" s="2" t="s">
        <v>75</v>
      </c>
      <c r="C8" s="2">
        <v>38.890900000000002</v>
      </c>
    </row>
    <row r="9" spans="1:3" ht="15.6" x14ac:dyDescent="0.3">
      <c r="A9" s="1">
        <v>8</v>
      </c>
      <c r="B9" s="2" t="s">
        <v>74</v>
      </c>
      <c r="C9" s="2">
        <v>41.203400000000002</v>
      </c>
    </row>
    <row r="10" spans="1:3" ht="15.6" x14ac:dyDescent="0.3">
      <c r="A10" s="1">
        <v>9</v>
      </c>
      <c r="B10" s="2" t="s">
        <v>73</v>
      </c>
      <c r="C10" s="2">
        <v>43.653500000000001</v>
      </c>
    </row>
    <row r="11" spans="1:3" ht="18" x14ac:dyDescent="0.25">
      <c r="A11" s="4">
        <v>10</v>
      </c>
      <c r="B11" s="2" t="s">
        <v>72</v>
      </c>
      <c r="C11" s="2">
        <v>46.249299999999998</v>
      </c>
    </row>
    <row r="12" spans="1:3" ht="15.6" x14ac:dyDescent="0.3">
      <c r="A12" s="1">
        <v>11</v>
      </c>
      <c r="B12" s="2" t="s">
        <v>71</v>
      </c>
      <c r="C12" s="2">
        <v>48.999400000000001</v>
      </c>
    </row>
    <row r="13" spans="1:3" ht="18" x14ac:dyDescent="0.25">
      <c r="A13" s="4">
        <v>12</v>
      </c>
      <c r="B13" s="2" t="s">
        <v>70</v>
      </c>
      <c r="C13" s="2">
        <v>51.9131</v>
      </c>
    </row>
    <row r="14" spans="1:3" ht="15.6" x14ac:dyDescent="0.3">
      <c r="A14" s="1">
        <v>13</v>
      </c>
      <c r="B14" s="2" t="s">
        <v>69</v>
      </c>
      <c r="C14" s="5">
        <v>55</v>
      </c>
    </row>
    <row r="15" spans="1:3" ht="18" x14ac:dyDescent="0.25">
      <c r="A15" s="4">
        <v>14</v>
      </c>
      <c r="B15" s="2" t="s">
        <v>68</v>
      </c>
      <c r="C15" s="2">
        <v>58.270499999999998</v>
      </c>
    </row>
    <row r="16" spans="1:3" ht="15.6" x14ac:dyDescent="0.3">
      <c r="A16" s="1">
        <v>15</v>
      </c>
      <c r="B16" s="2" t="s">
        <v>67</v>
      </c>
      <c r="C16" s="2">
        <v>61.735399999999998</v>
      </c>
    </row>
    <row r="17" spans="1:3" ht="14.45" x14ac:dyDescent="0.3">
      <c r="A17" s="1">
        <v>16</v>
      </c>
      <c r="B17" s="3" t="s">
        <v>124</v>
      </c>
      <c r="C17" s="2">
        <v>65.406400000000005</v>
      </c>
    </row>
    <row r="18" spans="1:3" ht="18" x14ac:dyDescent="0.25">
      <c r="A18" s="4">
        <v>17</v>
      </c>
      <c r="B18" s="2" t="s">
        <v>66</v>
      </c>
      <c r="C18" s="2">
        <v>69.295699999999997</v>
      </c>
    </row>
    <row r="19" spans="1:3" ht="15.6" x14ac:dyDescent="0.3">
      <c r="A19" s="1">
        <v>18</v>
      </c>
      <c r="B19" s="2" t="s">
        <v>65</v>
      </c>
      <c r="C19" s="2">
        <v>73.416200000000003</v>
      </c>
    </row>
    <row r="20" spans="1:3" ht="18" x14ac:dyDescent="0.25">
      <c r="A20" s="4">
        <v>19</v>
      </c>
      <c r="B20" s="2" t="s">
        <v>64</v>
      </c>
      <c r="C20" s="2">
        <v>77.781700000000001</v>
      </c>
    </row>
    <row r="21" spans="1:3" ht="15.6" x14ac:dyDescent="0.3">
      <c r="A21" s="1">
        <v>20</v>
      </c>
      <c r="B21" s="2" t="s">
        <v>63</v>
      </c>
      <c r="C21" s="2">
        <v>82.406899999999993</v>
      </c>
    </row>
    <row r="22" spans="1:3" ht="15.6" x14ac:dyDescent="0.3">
      <c r="A22" s="1">
        <v>21</v>
      </c>
      <c r="B22" s="2" t="s">
        <v>62</v>
      </c>
      <c r="C22" s="2">
        <v>87.307100000000005</v>
      </c>
    </row>
    <row r="23" spans="1:3" ht="18" x14ac:dyDescent="0.25">
      <c r="A23" s="4">
        <v>22</v>
      </c>
      <c r="B23" s="2" t="s">
        <v>61</v>
      </c>
      <c r="C23" s="2">
        <v>92.498599999999996</v>
      </c>
    </row>
    <row r="24" spans="1:3" ht="15.6" x14ac:dyDescent="0.3">
      <c r="A24" s="1">
        <v>23</v>
      </c>
      <c r="B24" s="2" t="s">
        <v>60</v>
      </c>
      <c r="C24" s="2">
        <v>97.998900000000006</v>
      </c>
    </row>
    <row r="25" spans="1:3" ht="18" x14ac:dyDescent="0.25">
      <c r="A25" s="4">
        <v>24</v>
      </c>
      <c r="B25" s="2" t="s">
        <v>59</v>
      </c>
      <c r="C25" s="2">
        <v>103.82599999999999</v>
      </c>
    </row>
    <row r="26" spans="1:3" ht="15.6" x14ac:dyDescent="0.3">
      <c r="A26" s="1">
        <v>25</v>
      </c>
      <c r="B26" s="2" t="s">
        <v>58</v>
      </c>
      <c r="C26" s="5">
        <v>110</v>
      </c>
    </row>
    <row r="27" spans="1:3" ht="18" x14ac:dyDescent="0.25">
      <c r="A27" s="4">
        <v>26</v>
      </c>
      <c r="B27" s="2" t="s">
        <v>57</v>
      </c>
      <c r="C27" s="2">
        <v>116.541</v>
      </c>
    </row>
    <row r="28" spans="1:3" ht="15.6" x14ac:dyDescent="0.3">
      <c r="A28" s="1">
        <v>27</v>
      </c>
      <c r="B28" s="2" t="s">
        <v>56</v>
      </c>
      <c r="C28" s="2">
        <v>123.471</v>
      </c>
    </row>
    <row r="29" spans="1:3" ht="15.6" x14ac:dyDescent="0.3">
      <c r="A29" s="1">
        <v>28</v>
      </c>
      <c r="B29" s="2" t="s">
        <v>55</v>
      </c>
      <c r="C29" s="2">
        <v>130.81299999999999</v>
      </c>
    </row>
    <row r="30" spans="1:3" ht="18" x14ac:dyDescent="0.25">
      <c r="A30" s="4">
        <v>29</v>
      </c>
      <c r="B30" s="2" t="s">
        <v>54</v>
      </c>
      <c r="C30" s="2">
        <v>138.59100000000001</v>
      </c>
    </row>
    <row r="31" spans="1:3" ht="15.6" x14ac:dyDescent="0.3">
      <c r="A31" s="1">
        <v>30</v>
      </c>
      <c r="B31" s="2" t="s">
        <v>53</v>
      </c>
      <c r="C31" s="2">
        <v>146.83199999999999</v>
      </c>
    </row>
    <row r="32" spans="1:3" ht="18" x14ac:dyDescent="0.25">
      <c r="A32" s="4">
        <v>31</v>
      </c>
      <c r="B32" s="2" t="s">
        <v>52</v>
      </c>
      <c r="C32" s="2">
        <v>155.56299999999999</v>
      </c>
    </row>
    <row r="33" spans="1:3" ht="15.6" x14ac:dyDescent="0.3">
      <c r="A33" s="1">
        <v>32</v>
      </c>
      <c r="B33" s="2" t="s">
        <v>51</v>
      </c>
      <c r="C33" s="2">
        <v>164.81399999999999</v>
      </c>
    </row>
    <row r="34" spans="1:3" ht="15.6" x14ac:dyDescent="0.3">
      <c r="A34" s="1">
        <v>33</v>
      </c>
      <c r="B34" s="2" t="s">
        <v>50</v>
      </c>
      <c r="C34" s="2">
        <v>174.614</v>
      </c>
    </row>
    <row r="35" spans="1:3" ht="18" x14ac:dyDescent="0.25">
      <c r="A35" s="4">
        <v>34</v>
      </c>
      <c r="B35" s="2" t="s">
        <v>49</v>
      </c>
      <c r="C35" s="2">
        <v>184.99700000000001</v>
      </c>
    </row>
    <row r="36" spans="1:3" ht="15.6" x14ac:dyDescent="0.3">
      <c r="A36" s="1">
        <v>35</v>
      </c>
      <c r="B36" s="2" t="s">
        <v>48</v>
      </c>
      <c r="C36" s="2">
        <v>195.99799999999999</v>
      </c>
    </row>
    <row r="37" spans="1:3" ht="18" x14ac:dyDescent="0.25">
      <c r="A37" s="4">
        <v>36</v>
      </c>
      <c r="B37" s="2" t="s">
        <v>47</v>
      </c>
      <c r="C37" s="2">
        <v>207.65199999999999</v>
      </c>
    </row>
    <row r="38" spans="1:3" ht="15.6" x14ac:dyDescent="0.3">
      <c r="A38" s="1">
        <v>37</v>
      </c>
      <c r="B38" s="2" t="s">
        <v>46</v>
      </c>
      <c r="C38" s="5">
        <v>220</v>
      </c>
    </row>
    <row r="39" spans="1:3" ht="18" x14ac:dyDescent="0.25">
      <c r="A39" s="4">
        <v>38</v>
      </c>
      <c r="B39" s="2" t="s">
        <v>45</v>
      </c>
      <c r="C39" s="2">
        <v>233.08199999999999</v>
      </c>
    </row>
    <row r="40" spans="1:3" ht="15.6" x14ac:dyDescent="0.3">
      <c r="A40" s="1">
        <v>39</v>
      </c>
      <c r="B40" s="2" t="s">
        <v>44</v>
      </c>
      <c r="C40" s="2">
        <v>246.94200000000001</v>
      </c>
    </row>
    <row r="41" spans="1:3" ht="14.45" x14ac:dyDescent="0.3">
      <c r="A41" s="1">
        <v>40</v>
      </c>
      <c r="B41" s="3" t="s">
        <v>125</v>
      </c>
      <c r="C41" s="7">
        <v>261.62599999999998</v>
      </c>
    </row>
    <row r="42" spans="1:3" ht="18" x14ac:dyDescent="0.25">
      <c r="A42" s="4">
        <v>41</v>
      </c>
      <c r="B42" s="2" t="s">
        <v>43</v>
      </c>
      <c r="C42" s="2">
        <v>277.18299999999999</v>
      </c>
    </row>
    <row r="43" spans="1:3" ht="15.6" x14ac:dyDescent="0.3">
      <c r="A43" s="1">
        <v>42</v>
      </c>
      <c r="B43" s="2" t="s">
        <v>42</v>
      </c>
      <c r="C43" s="2">
        <v>293.66500000000002</v>
      </c>
    </row>
    <row r="44" spans="1:3" ht="18" x14ac:dyDescent="0.25">
      <c r="A44" s="4">
        <v>43</v>
      </c>
      <c r="B44" s="2" t="s">
        <v>41</v>
      </c>
      <c r="C44" s="2">
        <v>311.12700000000001</v>
      </c>
    </row>
    <row r="45" spans="1:3" ht="15.6" x14ac:dyDescent="0.3">
      <c r="A45" s="1">
        <v>44</v>
      </c>
      <c r="B45" s="2" t="s">
        <v>40</v>
      </c>
      <c r="C45" s="2">
        <v>329.62799999999999</v>
      </c>
    </row>
    <row r="46" spans="1:3" ht="15.6" x14ac:dyDescent="0.3">
      <c r="A46" s="1">
        <v>45</v>
      </c>
      <c r="B46" s="2" t="s">
        <v>39</v>
      </c>
      <c r="C46" s="2">
        <v>349.22800000000001</v>
      </c>
    </row>
    <row r="47" spans="1:3" ht="18" x14ac:dyDescent="0.25">
      <c r="A47" s="4">
        <v>46</v>
      </c>
      <c r="B47" s="2" t="s">
        <v>38</v>
      </c>
      <c r="C47" s="2">
        <v>369.99400000000003</v>
      </c>
    </row>
    <row r="48" spans="1:3" ht="15.6" x14ac:dyDescent="0.3">
      <c r="A48" s="1">
        <v>47</v>
      </c>
      <c r="B48" s="2" t="s">
        <v>37</v>
      </c>
      <c r="C48" s="2">
        <v>391.995</v>
      </c>
    </row>
    <row r="49" spans="1:3" ht="18" x14ac:dyDescent="0.25">
      <c r="A49" s="4">
        <v>48</v>
      </c>
      <c r="B49" s="2" t="s">
        <v>36</v>
      </c>
      <c r="C49" s="2">
        <v>415.30500000000001</v>
      </c>
    </row>
    <row r="50" spans="1:3" ht="14.45" x14ac:dyDescent="0.3">
      <c r="A50" s="1">
        <v>49</v>
      </c>
      <c r="B50" s="3" t="s">
        <v>35</v>
      </c>
      <c r="C50" s="6">
        <v>440</v>
      </c>
    </row>
    <row r="51" spans="1:3" ht="18" x14ac:dyDescent="0.25">
      <c r="A51" s="4">
        <v>50</v>
      </c>
      <c r="B51" s="2" t="s">
        <v>34</v>
      </c>
      <c r="C51" s="2">
        <v>466.16399999999999</v>
      </c>
    </row>
    <row r="52" spans="1:3" ht="15.6" x14ac:dyDescent="0.3">
      <c r="A52" s="1">
        <v>51</v>
      </c>
      <c r="B52" s="2" t="s">
        <v>33</v>
      </c>
      <c r="C52" s="2">
        <v>493.88299999999998</v>
      </c>
    </row>
    <row r="53" spans="1:3" ht="14.45" x14ac:dyDescent="0.3">
      <c r="A53" s="1">
        <v>52</v>
      </c>
      <c r="B53" s="3" t="s">
        <v>126</v>
      </c>
      <c r="C53" s="2">
        <v>523.25099999999998</v>
      </c>
    </row>
    <row r="54" spans="1:3" ht="18" x14ac:dyDescent="0.25">
      <c r="A54" s="4">
        <v>53</v>
      </c>
      <c r="B54" s="2" t="s">
        <v>32</v>
      </c>
      <c r="C54" s="2">
        <v>554.36500000000001</v>
      </c>
    </row>
    <row r="55" spans="1:3" ht="15.6" x14ac:dyDescent="0.3">
      <c r="A55" s="1">
        <v>54</v>
      </c>
      <c r="B55" s="2" t="s">
        <v>31</v>
      </c>
      <c r="C55" s="2">
        <v>587.33000000000004</v>
      </c>
    </row>
    <row r="56" spans="1:3" ht="18" x14ac:dyDescent="0.25">
      <c r="A56" s="4">
        <v>55</v>
      </c>
      <c r="B56" s="2" t="s">
        <v>30</v>
      </c>
      <c r="C56" s="2">
        <v>622.25400000000002</v>
      </c>
    </row>
    <row r="57" spans="1:3" ht="15.6" x14ac:dyDescent="0.3">
      <c r="A57" s="1">
        <v>56</v>
      </c>
      <c r="B57" s="2" t="s">
        <v>29</v>
      </c>
      <c r="C57" s="2">
        <v>659.255</v>
      </c>
    </row>
    <row r="58" spans="1:3" ht="15.6" x14ac:dyDescent="0.3">
      <c r="A58" s="1">
        <v>57</v>
      </c>
      <c r="B58" s="2" t="s">
        <v>28</v>
      </c>
      <c r="C58" s="2">
        <v>698.45600000000002</v>
      </c>
    </row>
    <row r="59" spans="1:3" ht="18" x14ac:dyDescent="0.25">
      <c r="A59" s="4">
        <v>58</v>
      </c>
      <c r="B59" s="2" t="s">
        <v>27</v>
      </c>
      <c r="C59" s="2">
        <v>739.98900000000003</v>
      </c>
    </row>
    <row r="60" spans="1:3" ht="15.6" x14ac:dyDescent="0.3">
      <c r="A60" s="1">
        <v>59</v>
      </c>
      <c r="B60" s="2" t="s">
        <v>26</v>
      </c>
      <c r="C60" s="2">
        <v>783.99099999999999</v>
      </c>
    </row>
    <row r="61" spans="1:3" ht="18" x14ac:dyDescent="0.25">
      <c r="A61" s="4">
        <v>60</v>
      </c>
      <c r="B61" s="2" t="s">
        <v>25</v>
      </c>
      <c r="C61" s="2">
        <v>830.60900000000004</v>
      </c>
    </row>
    <row r="62" spans="1:3" ht="15.6" x14ac:dyDescent="0.3">
      <c r="A62" s="1">
        <v>61</v>
      </c>
      <c r="B62" s="2" t="s">
        <v>24</v>
      </c>
      <c r="C62" s="5">
        <v>880</v>
      </c>
    </row>
    <row r="63" spans="1:3" ht="18" x14ac:dyDescent="0.25">
      <c r="A63" s="4">
        <v>62</v>
      </c>
      <c r="B63" s="2" t="s">
        <v>23</v>
      </c>
      <c r="C63" s="2">
        <v>932.32799999999997</v>
      </c>
    </row>
    <row r="64" spans="1:3" ht="15.6" x14ac:dyDescent="0.3">
      <c r="A64" s="1">
        <v>63</v>
      </c>
      <c r="B64" s="2" t="s">
        <v>22</v>
      </c>
      <c r="C64" s="2">
        <v>987.76700000000005</v>
      </c>
    </row>
    <row r="65" spans="1:3" ht="14.45" x14ac:dyDescent="0.3">
      <c r="A65" s="1">
        <v>64</v>
      </c>
      <c r="B65" s="3" t="s">
        <v>127</v>
      </c>
      <c r="C65" s="2">
        <v>1046.5</v>
      </c>
    </row>
    <row r="66" spans="1:3" ht="18" x14ac:dyDescent="0.25">
      <c r="A66" s="4">
        <v>65</v>
      </c>
      <c r="B66" s="2" t="s">
        <v>21</v>
      </c>
      <c r="C66" s="2">
        <v>1108.73</v>
      </c>
    </row>
    <row r="67" spans="1:3" ht="15.6" x14ac:dyDescent="0.3">
      <c r="A67" s="1">
        <v>66</v>
      </c>
      <c r="B67" s="2" t="s">
        <v>20</v>
      </c>
      <c r="C67" s="2">
        <v>1174.6600000000001</v>
      </c>
    </row>
    <row r="68" spans="1:3" ht="18" x14ac:dyDescent="0.25">
      <c r="A68" s="4">
        <v>67</v>
      </c>
      <c r="B68" s="2" t="s">
        <v>19</v>
      </c>
      <c r="C68" s="2">
        <v>1244.51</v>
      </c>
    </row>
    <row r="69" spans="1:3" ht="15.6" x14ac:dyDescent="0.3">
      <c r="A69" s="1">
        <v>68</v>
      </c>
      <c r="B69" s="2" t="s">
        <v>18</v>
      </c>
      <c r="C69" s="2">
        <v>1318.51</v>
      </c>
    </row>
    <row r="70" spans="1:3" ht="15.6" x14ac:dyDescent="0.3">
      <c r="A70" s="1">
        <v>69</v>
      </c>
      <c r="B70" s="2" t="s">
        <v>17</v>
      </c>
      <c r="C70" s="2">
        <v>1396.91</v>
      </c>
    </row>
    <row r="71" spans="1:3" ht="18" x14ac:dyDescent="0.25">
      <c r="A71" s="4">
        <v>70</v>
      </c>
      <c r="B71" s="2" t="s">
        <v>16</v>
      </c>
      <c r="C71" s="2">
        <v>1479.98</v>
      </c>
    </row>
    <row r="72" spans="1:3" ht="15.6" x14ac:dyDescent="0.3">
      <c r="A72" s="1">
        <v>71</v>
      </c>
      <c r="B72" s="2" t="s">
        <v>15</v>
      </c>
      <c r="C72" s="2">
        <v>1567.98</v>
      </c>
    </row>
    <row r="73" spans="1:3" ht="18" x14ac:dyDescent="0.25">
      <c r="A73" s="4">
        <v>72</v>
      </c>
      <c r="B73" s="2" t="s">
        <v>14</v>
      </c>
      <c r="C73" s="2">
        <v>1661.22</v>
      </c>
    </row>
    <row r="74" spans="1:3" ht="15.6" x14ac:dyDescent="0.3">
      <c r="A74" s="1">
        <v>73</v>
      </c>
      <c r="B74" s="2" t="s">
        <v>13</v>
      </c>
      <c r="C74" s="5">
        <v>1760</v>
      </c>
    </row>
    <row r="75" spans="1:3" ht="18" x14ac:dyDescent="0.25">
      <c r="A75" s="4">
        <v>74</v>
      </c>
      <c r="B75" s="2" t="s">
        <v>12</v>
      </c>
      <c r="C75" s="2">
        <v>1864.66</v>
      </c>
    </row>
    <row r="76" spans="1:3" ht="15.6" x14ac:dyDescent="0.3">
      <c r="A76" s="1">
        <v>75</v>
      </c>
      <c r="B76" s="2" t="s">
        <v>11</v>
      </c>
      <c r="C76" s="2">
        <v>1975.53</v>
      </c>
    </row>
    <row r="77" spans="1:3" ht="14.45" x14ac:dyDescent="0.3">
      <c r="A77" s="1">
        <v>76</v>
      </c>
      <c r="B77" s="3" t="s">
        <v>128</v>
      </c>
      <c r="C77" s="2">
        <v>2093</v>
      </c>
    </row>
    <row r="78" spans="1:3" ht="18" x14ac:dyDescent="0.25">
      <c r="A78" s="4">
        <v>77</v>
      </c>
      <c r="B78" s="2" t="s">
        <v>10</v>
      </c>
      <c r="C78" s="2">
        <v>2217.46</v>
      </c>
    </row>
    <row r="79" spans="1:3" ht="15.6" x14ac:dyDescent="0.3">
      <c r="A79" s="1">
        <v>78</v>
      </c>
      <c r="B79" s="2" t="s">
        <v>9</v>
      </c>
      <c r="C79" s="2">
        <v>2349.3200000000002</v>
      </c>
    </row>
    <row r="80" spans="1:3" ht="18" x14ac:dyDescent="0.25">
      <c r="A80" s="4">
        <v>79</v>
      </c>
      <c r="B80" s="2" t="s">
        <v>8</v>
      </c>
      <c r="C80" s="2">
        <v>2489.02</v>
      </c>
    </row>
    <row r="81" spans="1:3" ht="15.6" x14ac:dyDescent="0.3">
      <c r="A81" s="1">
        <v>80</v>
      </c>
      <c r="B81" s="2" t="s">
        <v>7</v>
      </c>
      <c r="C81" s="2">
        <v>2637.02</v>
      </c>
    </row>
    <row r="82" spans="1:3" ht="15.6" x14ac:dyDescent="0.3">
      <c r="A82" s="1">
        <v>81</v>
      </c>
      <c r="B82" s="2" t="s">
        <v>6</v>
      </c>
      <c r="C82" s="2">
        <v>2793.83</v>
      </c>
    </row>
    <row r="83" spans="1:3" ht="18" x14ac:dyDescent="0.25">
      <c r="A83" s="4">
        <v>82</v>
      </c>
      <c r="B83" s="2" t="s">
        <v>5</v>
      </c>
      <c r="C83" s="2">
        <v>2959.96</v>
      </c>
    </row>
    <row r="84" spans="1:3" ht="15.6" x14ac:dyDescent="0.3">
      <c r="A84" s="1">
        <v>83</v>
      </c>
      <c r="B84" s="2" t="s">
        <v>4</v>
      </c>
      <c r="C84" s="2">
        <v>3135.96</v>
      </c>
    </row>
    <row r="85" spans="1:3" ht="18" x14ac:dyDescent="0.25">
      <c r="A85" s="4">
        <v>84</v>
      </c>
      <c r="B85" s="2" t="s">
        <v>3</v>
      </c>
      <c r="C85" s="2">
        <v>3322.44</v>
      </c>
    </row>
    <row r="86" spans="1:3" ht="15.6" x14ac:dyDescent="0.3">
      <c r="A86" s="1">
        <v>85</v>
      </c>
      <c r="B86" s="2" t="s">
        <v>2</v>
      </c>
      <c r="C86" s="5">
        <v>3520</v>
      </c>
    </row>
    <row r="87" spans="1:3" ht="18" x14ac:dyDescent="0.25">
      <c r="A87" s="4">
        <v>86</v>
      </c>
      <c r="B87" s="2" t="s">
        <v>1</v>
      </c>
      <c r="C87" s="2">
        <v>3729.31</v>
      </c>
    </row>
    <row r="88" spans="1:3" ht="18" x14ac:dyDescent="0.25">
      <c r="A88" s="1">
        <v>87</v>
      </c>
      <c r="B88" s="2" t="s">
        <v>0</v>
      </c>
      <c r="C88" s="2">
        <v>3951.07</v>
      </c>
    </row>
    <row r="89" spans="1:3" x14ac:dyDescent="0.25">
      <c r="A89" s="1">
        <v>88</v>
      </c>
      <c r="B89" s="3" t="s">
        <v>129</v>
      </c>
      <c r="C89" s="2">
        <v>4186.01</v>
      </c>
    </row>
  </sheetData>
  <sortState ref="A2:C89">
    <sortCondition ref="A2:A89"/>
  </sortState>
  <hyperlinks>
    <hyperlink ref="B89" r:id="rId1" tooltip="Eighth octave C" display="https://en.wikipedia.org/wiki/Eighth_octave_C"/>
    <hyperlink ref="B77" r:id="rId2" tooltip="Double high C" display="https://en.wikipedia.org/wiki/Double_high_C"/>
    <hyperlink ref="B65" r:id="rId3" tooltip="Soprano C" display="https://en.wikipedia.org/wiki/Soprano_C"/>
    <hyperlink ref="B53" r:id="rId4" tooltip="Tenor C" display="https://en.wikipedia.org/wiki/Tenor_C"/>
    <hyperlink ref="B50" r:id="rId5" tooltip="A440 (pitch standard)" display="https://en.wikipedia.org/wiki/A440_%28pitch_standard%29"/>
    <hyperlink ref="B41" r:id="rId6" location="Middle_C" tooltip="C (musical note)" display="https://en.wikipedia.org/wiki/C_%28musical_note%29 - Middle_C"/>
    <hyperlink ref="B17" r:id="rId7" tooltip="Deep C" display="https://en.wikipedia.org/wiki/Deep_C"/>
  </hyperlinks>
  <pageMargins left="0.7" right="0.7" top="0.75" bottom="0.75" header="0.3" footer="0.3"/>
  <pageSetup paperSize="9" orientation="portrait" horizontalDpi="0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 Row</vt:lpstr>
      <vt:lpstr>D Row</vt:lpstr>
      <vt:lpstr>G Row Measurements</vt:lpstr>
      <vt:lpstr>D Row Measurements</vt:lpstr>
      <vt:lpstr>Note Lookup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Cooper</dc:creator>
  <cp:lastModifiedBy>Adam</cp:lastModifiedBy>
  <cp:lastPrinted>2017-08-11T16:46:58Z</cp:lastPrinted>
  <dcterms:created xsi:type="dcterms:W3CDTF">2017-08-09T09:46:50Z</dcterms:created>
  <dcterms:modified xsi:type="dcterms:W3CDTF">2017-08-16T16:10:59Z</dcterms:modified>
</cp:coreProperties>
</file>